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27960" windowHeight="12855" activeTab="0"/>
  </bookViews>
  <sheets>
    <sheet name="rejestr wyborcow 3 kwartał" sheetId="1" r:id="rId1"/>
  </sheets>
  <definedNames/>
  <calcPr fullCalcOnLoad="1"/>
</workbook>
</file>

<file path=xl/sharedStrings.xml><?xml version="1.0" encoding="utf-8"?>
<sst xmlns="http://schemas.openxmlformats.org/spreadsheetml/2006/main" count="150" uniqueCount="98">
  <si>
    <t>Kod TERYT</t>
  </si>
  <si>
    <t>Gmina</t>
  </si>
  <si>
    <t>Powiat</t>
  </si>
  <si>
    <t>Liczba mieszkańców</t>
  </si>
  <si>
    <t>Liczba wyborców ogółem</t>
  </si>
  <si>
    <t>Liczba wyborców wpisanych z urzędu</t>
  </si>
  <si>
    <t>Liczba wyborców wpisanych na wniosek</t>
  </si>
  <si>
    <t>Informacja o liczbie wyborców wpisanych ogółem (art. 19) w części A</t>
  </si>
  <si>
    <t>Informacja o liczbie wyborców wpisanych § 1 (Z2A)</t>
  </si>
  <si>
    <t>Informacja o liczbie wyborców wpisanych § 2 (Z2B)</t>
  </si>
  <si>
    <t>Informacja o liczbie wyborców wpisanych § 3 (Z2C)</t>
  </si>
  <si>
    <t>Informacja o liczbie wyborców wpisanych w części B (ZUE)</t>
  </si>
  <si>
    <t>Informacja o liczbie wyborców skreślonych (§ 6 ust. 1) w części A ogółem</t>
  </si>
  <si>
    <t>Informacja o liczbie wyborców skreślonych w części A pkt 1 (R41)</t>
  </si>
  <si>
    <t>Informacja o liczbie wyborców skreślonych w części A pkt 2 (R42)</t>
  </si>
  <si>
    <t>Informacja o liczbie wyborców skreślonych w części A pkt 3 (R43)</t>
  </si>
  <si>
    <t>Informacja o liczbie wyborców skreślonych (§ 6 ust. 2) w części A (R41b)</t>
  </si>
  <si>
    <t>Informacja o liczbie wyborców skreślonych w części B ogółem (RUE)</t>
  </si>
  <si>
    <t>Powiat białobrzeski</t>
  </si>
  <si>
    <t>gm. Białobrzegi</t>
  </si>
  <si>
    <t>białobrzeski</t>
  </si>
  <si>
    <t>Radom</t>
  </si>
  <si>
    <t>gm. Promna</t>
  </si>
  <si>
    <t>gm. Radzanów</t>
  </si>
  <si>
    <t>gm. Stara Błotnica</t>
  </si>
  <si>
    <t>gm. Stromiec</t>
  </si>
  <si>
    <t>gm. Wyśmierzyce</t>
  </si>
  <si>
    <t>Powiat grójecki</t>
  </si>
  <si>
    <t>gm. Belsk Duży</t>
  </si>
  <si>
    <t>grójecki</t>
  </si>
  <si>
    <t>gm. Błędów</t>
  </si>
  <si>
    <t>gm. Chynów</t>
  </si>
  <si>
    <t>gm. Goszczyn</t>
  </si>
  <si>
    <t>gm. Grójec</t>
  </si>
  <si>
    <t>gm. Jasieniec</t>
  </si>
  <si>
    <t>gm. Mogielnica</t>
  </si>
  <si>
    <t>gm. Nowe Miasto nad Pilicą</t>
  </si>
  <si>
    <t>gm. Pniewy</t>
  </si>
  <si>
    <t>gm. Warka</t>
  </si>
  <si>
    <t>Powiat kozienicki</t>
  </si>
  <si>
    <t>gm. Garbatka-Letnisko</t>
  </si>
  <si>
    <t>kozienicki</t>
  </si>
  <si>
    <t>gm. Głowaczów</t>
  </si>
  <si>
    <t>gm. Gniewoszów</t>
  </si>
  <si>
    <t>gm. Grabów nad Pilicą</t>
  </si>
  <si>
    <t>gm. Kozienice</t>
  </si>
  <si>
    <t>gm. Magnuszew</t>
  </si>
  <si>
    <t>gm. Sieciechów</t>
  </si>
  <si>
    <t>Powiat lipski</t>
  </si>
  <si>
    <t>gm. Chotcza</t>
  </si>
  <si>
    <t>lipski</t>
  </si>
  <si>
    <t>gm. Ciepielów</t>
  </si>
  <si>
    <t>gm. Lipsko</t>
  </si>
  <si>
    <t>gm. Rzeczniów</t>
  </si>
  <si>
    <t>gm. Sienno</t>
  </si>
  <si>
    <t>gm. Solec nad Wisłą</t>
  </si>
  <si>
    <t>Powiat przysuski</t>
  </si>
  <si>
    <t>gm. Borkowice</t>
  </si>
  <si>
    <t>przysuski</t>
  </si>
  <si>
    <t>gm. Gielniów</t>
  </si>
  <si>
    <t>gm. Klwów</t>
  </si>
  <si>
    <t>gm. Odrzywół</t>
  </si>
  <si>
    <t>gm. Potworów</t>
  </si>
  <si>
    <t>gm. Przysucha</t>
  </si>
  <si>
    <t>gm. Rusinów</t>
  </si>
  <si>
    <t>gm. Wieniawa</t>
  </si>
  <si>
    <t>Powiat radomski</t>
  </si>
  <si>
    <t>m. Pionki</t>
  </si>
  <si>
    <t>radomski</t>
  </si>
  <si>
    <t>gm. Gózd</t>
  </si>
  <si>
    <t>gm. Iłża</t>
  </si>
  <si>
    <t>gm. Jastrzębia</t>
  </si>
  <si>
    <t>gm. Jedlińsk</t>
  </si>
  <si>
    <t>gm. Jedlnia-Letnisko</t>
  </si>
  <si>
    <t>gm. Kowala</t>
  </si>
  <si>
    <t>gm. Pionki</t>
  </si>
  <si>
    <t>gm. Przytyk</t>
  </si>
  <si>
    <t>gm. Skaryszew</t>
  </si>
  <si>
    <t>gm. Wierzbica</t>
  </si>
  <si>
    <t>gm. Wolanów</t>
  </si>
  <si>
    <t>gm. Zakrzew</t>
  </si>
  <si>
    <t>Powiat szydłowiecki</t>
  </si>
  <si>
    <t>gm. Chlewiska</t>
  </si>
  <si>
    <t>szydłowiecki</t>
  </si>
  <si>
    <t>gm. Jastrząb</t>
  </si>
  <si>
    <t>gm. Mirów</t>
  </si>
  <si>
    <t>gm. Orońsko</t>
  </si>
  <si>
    <t>gm. Szydłowiec</t>
  </si>
  <si>
    <t>Powiat zwoleński</t>
  </si>
  <si>
    <t>gm. Kazanów</t>
  </si>
  <si>
    <t>zwoleński</t>
  </si>
  <si>
    <t>gm. Policzna</t>
  </si>
  <si>
    <t>gm. Przyłęk</t>
  </si>
  <si>
    <t>gm. Tczów</t>
  </si>
  <si>
    <t>gm. Zwoleń</t>
  </si>
  <si>
    <t>Miasto na prawach powiatu</t>
  </si>
  <si>
    <t>m. Radom</t>
  </si>
  <si>
    <t>Suma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</si>
</sst>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8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b/>
      <i/>
      <sz val="11"/>
      <color indexed="8"/>
      <name val="Czcionka tekstu podstawowego"/>
      <family val="0"/>
    </font>
    <font>
      <b/>
      <i/>
      <sz val="10"/>
      <color indexed="8"/>
      <name val="Czcionka tekstu podstawowego"/>
      <family val="0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i/>
      <sz val="11"/>
      <color theme="1"/>
      <name val="Czcionka tekstu podstawowego"/>
      <family val="0"/>
    </font>
    <font>
      <b/>
      <i/>
      <sz val="10"/>
      <color theme="1"/>
      <name val="Czcionka tekstu podstawowego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29" borderId="4" applyNumberFormat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0" applyNumberFormat="0" applyBorder="0" applyAlignment="0" applyProtection="0"/>
    <xf numFmtId="0" fontId="30" fillId="27" borderId="1" applyNumberFormat="0" applyAlignment="0" applyProtection="0"/>
    <xf numFmtId="9" fontId="0" fillId="0" borderId="0" applyFont="0" applyFill="0" applyBorder="0" applyAlignment="0" applyProtection="0"/>
    <xf numFmtId="0" fontId="31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31" fillId="0" borderId="10" xfId="0" applyFont="1" applyBorder="1" applyAlignment="1">
      <alignment vertical="center"/>
    </xf>
    <xf numFmtId="0" fontId="31" fillId="0" borderId="0" xfId="0" applyFont="1" applyAlignment="1">
      <alignment/>
    </xf>
    <xf numFmtId="0" fontId="36" fillId="0" borderId="0" xfId="0" applyFont="1" applyAlignment="1">
      <alignment horizontal="center" wrapText="1"/>
    </xf>
    <xf numFmtId="0" fontId="0" fillId="0" borderId="11" xfId="0" applyBorder="1" applyAlignment="1">
      <alignment vertical="center"/>
    </xf>
    <xf numFmtId="0" fontId="31" fillId="0" borderId="12" xfId="0" applyFont="1" applyBorder="1" applyAlignment="1">
      <alignment vertical="center"/>
    </xf>
    <xf numFmtId="0" fontId="31" fillId="0" borderId="13" xfId="0" applyFont="1" applyBorder="1" applyAlignment="1">
      <alignment vertical="center"/>
    </xf>
    <xf numFmtId="0" fontId="31" fillId="0" borderId="14" xfId="0" applyFont="1" applyBorder="1" applyAlignment="1">
      <alignment vertical="center"/>
    </xf>
    <xf numFmtId="0" fontId="31" fillId="0" borderId="15" xfId="0" applyFont="1" applyBorder="1" applyAlignment="1">
      <alignment vertical="center"/>
    </xf>
    <xf numFmtId="0" fontId="31" fillId="0" borderId="16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31" fillId="0" borderId="19" xfId="0" applyFont="1" applyBorder="1" applyAlignment="1">
      <alignment vertical="center"/>
    </xf>
    <xf numFmtId="0" fontId="31" fillId="0" borderId="20" xfId="0" applyFont="1" applyBorder="1" applyAlignment="1">
      <alignment vertical="center"/>
    </xf>
    <xf numFmtId="0" fontId="31" fillId="0" borderId="21" xfId="0" applyFont="1" applyBorder="1" applyAlignment="1">
      <alignment vertical="center"/>
    </xf>
    <xf numFmtId="0" fontId="36" fillId="0" borderId="12" xfId="0" applyFont="1" applyBorder="1" applyAlignment="1">
      <alignment horizontal="center" vertical="center" wrapText="1"/>
    </xf>
    <xf numFmtId="0" fontId="36" fillId="0" borderId="13" xfId="0" applyFont="1" applyBorder="1" applyAlignment="1">
      <alignment horizontal="center" vertical="center" wrapText="1"/>
    </xf>
    <xf numFmtId="0" fontId="37" fillId="0" borderId="13" xfId="0" applyFont="1" applyBorder="1" applyAlignment="1">
      <alignment horizontal="center" vertical="center" wrapText="1"/>
    </xf>
    <xf numFmtId="0" fontId="37" fillId="0" borderId="14" xfId="0" applyFont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2"/>
  <sheetViews>
    <sheetView tabSelected="1" zoomScale="60" zoomScaleNormal="60" zoomScalePageLayoutView="0" workbookViewId="0" topLeftCell="A1">
      <selection activeCell="W22" sqref="W22"/>
    </sheetView>
  </sheetViews>
  <sheetFormatPr defaultColWidth="8.796875" defaultRowHeight="14.25"/>
  <cols>
    <col min="1" max="1" width="23.19921875" style="1" bestFit="1" customWidth="1"/>
    <col min="2" max="2" width="23.59765625" style="1" bestFit="1" customWidth="1"/>
    <col min="3" max="3" width="11.09765625" style="1" bestFit="1" customWidth="1"/>
    <col min="4" max="4" width="12.09765625" style="1" bestFit="1" customWidth="1"/>
    <col min="5" max="5" width="15.09765625" style="1" bestFit="1" customWidth="1"/>
    <col min="6" max="6" width="17.3984375" style="1" bestFit="1" customWidth="1"/>
    <col min="7" max="7" width="16.59765625" style="1" customWidth="1"/>
    <col min="8" max="18" width="20" style="1" customWidth="1"/>
  </cols>
  <sheetData>
    <row r="1" spans="1:18" s="5" customFormat="1" ht="57" customHeight="1" thickBot="1">
      <c r="A1" s="19" t="s">
        <v>0</v>
      </c>
      <c r="B1" s="20" t="s">
        <v>1</v>
      </c>
      <c r="C1" s="20" t="s">
        <v>2</v>
      </c>
      <c r="D1" s="20" t="s">
        <v>3</v>
      </c>
      <c r="E1" s="20" t="s">
        <v>4</v>
      </c>
      <c r="F1" s="20" t="s">
        <v>5</v>
      </c>
      <c r="G1" s="20" t="s">
        <v>6</v>
      </c>
      <c r="H1" s="21" t="s">
        <v>7</v>
      </c>
      <c r="I1" s="21" t="s">
        <v>8</v>
      </c>
      <c r="J1" s="21" t="s">
        <v>9</v>
      </c>
      <c r="K1" s="21" t="s">
        <v>10</v>
      </c>
      <c r="L1" s="21" t="s">
        <v>11</v>
      </c>
      <c r="M1" s="21" t="s">
        <v>12</v>
      </c>
      <c r="N1" s="21" t="s">
        <v>13</v>
      </c>
      <c r="O1" s="21" t="s">
        <v>14</v>
      </c>
      <c r="P1" s="21" t="s">
        <v>15</v>
      </c>
      <c r="Q1" s="21" t="s">
        <v>16</v>
      </c>
      <c r="R1" s="22" t="s">
        <v>17</v>
      </c>
    </row>
    <row r="2" spans="1:18" s="4" customFormat="1" ht="15">
      <c r="A2" s="16" t="s">
        <v>18</v>
      </c>
      <c r="B2" s="17"/>
      <c r="C2" s="17"/>
      <c r="D2" s="17">
        <v>33887</v>
      </c>
      <c r="E2" s="17">
        <v>26921</v>
      </c>
      <c r="F2" s="17">
        <v>26666</v>
      </c>
      <c r="G2" s="17">
        <v>255</v>
      </c>
      <c r="H2" s="17">
        <v>254</v>
      </c>
      <c r="I2" s="17">
        <v>225</v>
      </c>
      <c r="J2" s="17">
        <v>11</v>
      </c>
      <c r="K2" s="17">
        <v>18</v>
      </c>
      <c r="L2" s="17">
        <v>1</v>
      </c>
      <c r="M2" s="17">
        <v>210</v>
      </c>
      <c r="N2" s="17">
        <v>38</v>
      </c>
      <c r="O2" s="17">
        <v>154</v>
      </c>
      <c r="P2" s="17">
        <v>18</v>
      </c>
      <c r="Q2" s="17">
        <v>0</v>
      </c>
      <c r="R2" s="18">
        <v>0</v>
      </c>
    </row>
    <row r="3" spans="1:18" ht="14.25">
      <c r="A3" s="12" t="str">
        <f>"140101"</f>
        <v>140101</v>
      </c>
      <c r="B3" s="2" t="s">
        <v>19</v>
      </c>
      <c r="C3" s="2" t="s">
        <v>20</v>
      </c>
      <c r="D3" s="2">
        <v>10304</v>
      </c>
      <c r="E3" s="2">
        <v>8282</v>
      </c>
      <c r="F3" s="2">
        <v>8246</v>
      </c>
      <c r="G3" s="2">
        <v>36</v>
      </c>
      <c r="H3" s="2">
        <v>35</v>
      </c>
      <c r="I3" s="2">
        <v>29</v>
      </c>
      <c r="J3" s="2">
        <v>0</v>
      </c>
      <c r="K3" s="2">
        <v>6</v>
      </c>
      <c r="L3" s="2">
        <v>1</v>
      </c>
      <c r="M3" s="2">
        <v>93</v>
      </c>
      <c r="N3" s="2">
        <v>14</v>
      </c>
      <c r="O3" s="2">
        <v>73</v>
      </c>
      <c r="P3" s="2">
        <v>6</v>
      </c>
      <c r="Q3" s="2">
        <v>0</v>
      </c>
      <c r="R3" s="13">
        <v>0</v>
      </c>
    </row>
    <row r="4" spans="1:18" ht="14.25">
      <c r="A4" s="12" t="str">
        <f>"140102"</f>
        <v>140102</v>
      </c>
      <c r="B4" s="2" t="s">
        <v>22</v>
      </c>
      <c r="C4" s="2" t="s">
        <v>20</v>
      </c>
      <c r="D4" s="2">
        <v>5640</v>
      </c>
      <c r="E4" s="2">
        <v>4533</v>
      </c>
      <c r="F4" s="2">
        <v>4492</v>
      </c>
      <c r="G4" s="2">
        <v>41</v>
      </c>
      <c r="H4" s="2">
        <v>41</v>
      </c>
      <c r="I4" s="2">
        <v>37</v>
      </c>
      <c r="J4" s="2">
        <v>2</v>
      </c>
      <c r="K4" s="2">
        <v>2</v>
      </c>
      <c r="L4" s="2">
        <v>0</v>
      </c>
      <c r="M4" s="2">
        <v>34</v>
      </c>
      <c r="N4" s="2">
        <v>3</v>
      </c>
      <c r="O4" s="2">
        <v>29</v>
      </c>
      <c r="P4" s="2">
        <v>2</v>
      </c>
      <c r="Q4" s="2">
        <v>0</v>
      </c>
      <c r="R4" s="13">
        <v>0</v>
      </c>
    </row>
    <row r="5" spans="1:18" ht="14.25">
      <c r="A5" s="12" t="str">
        <f>"140103"</f>
        <v>140103</v>
      </c>
      <c r="B5" s="2" t="s">
        <v>23</v>
      </c>
      <c r="C5" s="2" t="s">
        <v>20</v>
      </c>
      <c r="D5" s="2">
        <v>3914</v>
      </c>
      <c r="E5" s="2">
        <v>3033</v>
      </c>
      <c r="F5" s="2">
        <v>2999</v>
      </c>
      <c r="G5" s="2">
        <v>34</v>
      </c>
      <c r="H5" s="2">
        <v>34</v>
      </c>
      <c r="I5" s="2">
        <v>33</v>
      </c>
      <c r="J5" s="2">
        <v>0</v>
      </c>
      <c r="K5" s="2">
        <v>1</v>
      </c>
      <c r="L5" s="2">
        <v>0</v>
      </c>
      <c r="M5" s="2">
        <v>21</v>
      </c>
      <c r="N5" s="2">
        <v>6</v>
      </c>
      <c r="O5" s="2">
        <v>14</v>
      </c>
      <c r="P5" s="2">
        <v>1</v>
      </c>
      <c r="Q5" s="2">
        <v>0</v>
      </c>
      <c r="R5" s="13">
        <v>0</v>
      </c>
    </row>
    <row r="6" spans="1:18" ht="14.25">
      <c r="A6" s="12" t="str">
        <f>"140104"</f>
        <v>140104</v>
      </c>
      <c r="B6" s="2" t="s">
        <v>24</v>
      </c>
      <c r="C6" s="2" t="s">
        <v>20</v>
      </c>
      <c r="D6" s="2">
        <v>5427</v>
      </c>
      <c r="E6" s="2">
        <v>4185</v>
      </c>
      <c r="F6" s="2">
        <v>4137</v>
      </c>
      <c r="G6" s="2">
        <v>48</v>
      </c>
      <c r="H6" s="2">
        <v>48</v>
      </c>
      <c r="I6" s="2">
        <v>41</v>
      </c>
      <c r="J6" s="2">
        <v>3</v>
      </c>
      <c r="K6" s="2">
        <v>4</v>
      </c>
      <c r="L6" s="2">
        <v>0</v>
      </c>
      <c r="M6" s="2">
        <v>9</v>
      </c>
      <c r="N6" s="2">
        <v>0</v>
      </c>
      <c r="O6" s="2">
        <v>5</v>
      </c>
      <c r="P6" s="2">
        <v>4</v>
      </c>
      <c r="Q6" s="2">
        <v>0</v>
      </c>
      <c r="R6" s="13">
        <v>0</v>
      </c>
    </row>
    <row r="7" spans="1:18" ht="14.25">
      <c r="A7" s="12" t="str">
        <f>"140105"</f>
        <v>140105</v>
      </c>
      <c r="B7" s="2" t="s">
        <v>25</v>
      </c>
      <c r="C7" s="2" t="s">
        <v>20</v>
      </c>
      <c r="D7" s="2">
        <v>5662</v>
      </c>
      <c r="E7" s="2">
        <v>4506</v>
      </c>
      <c r="F7" s="2">
        <v>4487</v>
      </c>
      <c r="G7" s="2">
        <v>19</v>
      </c>
      <c r="H7" s="2">
        <v>19</v>
      </c>
      <c r="I7" s="2">
        <v>17</v>
      </c>
      <c r="J7" s="2">
        <v>1</v>
      </c>
      <c r="K7" s="2">
        <v>1</v>
      </c>
      <c r="L7" s="2">
        <v>0</v>
      </c>
      <c r="M7" s="2">
        <v>35</v>
      </c>
      <c r="N7" s="2">
        <v>15</v>
      </c>
      <c r="O7" s="2">
        <v>19</v>
      </c>
      <c r="P7" s="2">
        <v>1</v>
      </c>
      <c r="Q7" s="2">
        <v>0</v>
      </c>
      <c r="R7" s="13">
        <v>0</v>
      </c>
    </row>
    <row r="8" spans="1:18" ht="14.25">
      <c r="A8" s="12" t="str">
        <f>"140106"</f>
        <v>140106</v>
      </c>
      <c r="B8" s="2" t="s">
        <v>26</v>
      </c>
      <c r="C8" s="2" t="s">
        <v>20</v>
      </c>
      <c r="D8" s="2">
        <v>2940</v>
      </c>
      <c r="E8" s="2">
        <v>2382</v>
      </c>
      <c r="F8" s="2">
        <v>2305</v>
      </c>
      <c r="G8" s="2">
        <v>77</v>
      </c>
      <c r="H8" s="2">
        <v>77</v>
      </c>
      <c r="I8" s="2">
        <v>68</v>
      </c>
      <c r="J8" s="2">
        <v>5</v>
      </c>
      <c r="K8" s="2">
        <v>4</v>
      </c>
      <c r="L8" s="2">
        <v>0</v>
      </c>
      <c r="M8" s="2">
        <v>18</v>
      </c>
      <c r="N8" s="2">
        <v>0</v>
      </c>
      <c r="O8" s="2">
        <v>14</v>
      </c>
      <c r="P8" s="2">
        <v>4</v>
      </c>
      <c r="Q8" s="2">
        <v>0</v>
      </c>
      <c r="R8" s="13">
        <v>0</v>
      </c>
    </row>
    <row r="9" spans="1:18" s="4" customFormat="1" ht="15">
      <c r="A9" s="10" t="s">
        <v>27</v>
      </c>
      <c r="B9" s="3"/>
      <c r="C9" s="3"/>
      <c r="D9" s="3">
        <v>97774</v>
      </c>
      <c r="E9" s="3">
        <v>79238</v>
      </c>
      <c r="F9" s="3">
        <v>77946</v>
      </c>
      <c r="G9" s="3">
        <v>1292</v>
      </c>
      <c r="H9" s="3">
        <v>1288</v>
      </c>
      <c r="I9" s="3">
        <v>1096</v>
      </c>
      <c r="J9" s="3">
        <v>25</v>
      </c>
      <c r="K9" s="3">
        <v>167</v>
      </c>
      <c r="L9" s="3">
        <v>4</v>
      </c>
      <c r="M9" s="3">
        <v>817</v>
      </c>
      <c r="N9" s="3">
        <v>131</v>
      </c>
      <c r="O9" s="3">
        <v>519</v>
      </c>
      <c r="P9" s="3">
        <v>167</v>
      </c>
      <c r="Q9" s="3">
        <v>0</v>
      </c>
      <c r="R9" s="11">
        <v>0</v>
      </c>
    </row>
    <row r="10" spans="1:18" ht="14.25">
      <c r="A10" s="12" t="str">
        <f>"140601"</f>
        <v>140601</v>
      </c>
      <c r="B10" s="2" t="s">
        <v>28</v>
      </c>
      <c r="C10" s="2" t="s">
        <v>29</v>
      </c>
      <c r="D10" s="2">
        <v>6569</v>
      </c>
      <c r="E10" s="2">
        <v>5380</v>
      </c>
      <c r="F10" s="2">
        <v>5341</v>
      </c>
      <c r="G10" s="2">
        <v>39</v>
      </c>
      <c r="H10" s="2">
        <v>39</v>
      </c>
      <c r="I10" s="2">
        <v>39</v>
      </c>
      <c r="J10" s="2">
        <v>0</v>
      </c>
      <c r="K10" s="2">
        <v>0</v>
      </c>
      <c r="L10" s="2">
        <v>0</v>
      </c>
      <c r="M10" s="2">
        <v>40</v>
      </c>
      <c r="N10" s="2">
        <v>9</v>
      </c>
      <c r="O10" s="2">
        <v>31</v>
      </c>
      <c r="P10" s="2">
        <v>0</v>
      </c>
      <c r="Q10" s="2">
        <v>0</v>
      </c>
      <c r="R10" s="13">
        <v>0</v>
      </c>
    </row>
    <row r="11" spans="1:18" ht="14.25">
      <c r="A11" s="12" t="str">
        <f>"140602"</f>
        <v>140602</v>
      </c>
      <c r="B11" s="2" t="s">
        <v>30</v>
      </c>
      <c r="C11" s="2" t="s">
        <v>29</v>
      </c>
      <c r="D11" s="2">
        <v>7657</v>
      </c>
      <c r="E11" s="2">
        <v>6252</v>
      </c>
      <c r="F11" s="2">
        <v>6213</v>
      </c>
      <c r="G11" s="2">
        <v>39</v>
      </c>
      <c r="H11" s="2">
        <v>39</v>
      </c>
      <c r="I11" s="2">
        <v>37</v>
      </c>
      <c r="J11" s="2">
        <v>1</v>
      </c>
      <c r="K11" s="2">
        <v>1</v>
      </c>
      <c r="L11" s="2">
        <v>0</v>
      </c>
      <c r="M11" s="2">
        <v>21</v>
      </c>
      <c r="N11" s="2">
        <v>5</v>
      </c>
      <c r="O11" s="2">
        <v>15</v>
      </c>
      <c r="P11" s="2">
        <v>1</v>
      </c>
      <c r="Q11" s="2">
        <v>0</v>
      </c>
      <c r="R11" s="13">
        <v>0</v>
      </c>
    </row>
    <row r="12" spans="1:18" ht="14.25">
      <c r="A12" s="12" t="str">
        <f>"140603"</f>
        <v>140603</v>
      </c>
      <c r="B12" s="2" t="s">
        <v>31</v>
      </c>
      <c r="C12" s="2" t="s">
        <v>29</v>
      </c>
      <c r="D12" s="2">
        <v>9887</v>
      </c>
      <c r="E12" s="2">
        <v>7926</v>
      </c>
      <c r="F12" s="2">
        <v>7731</v>
      </c>
      <c r="G12" s="2">
        <v>195</v>
      </c>
      <c r="H12" s="2">
        <v>195</v>
      </c>
      <c r="I12" s="2">
        <v>182</v>
      </c>
      <c r="J12" s="2">
        <v>4</v>
      </c>
      <c r="K12" s="2">
        <v>9</v>
      </c>
      <c r="L12" s="2">
        <v>0</v>
      </c>
      <c r="M12" s="2">
        <v>51</v>
      </c>
      <c r="N12" s="2">
        <v>10</v>
      </c>
      <c r="O12" s="2">
        <v>32</v>
      </c>
      <c r="P12" s="2">
        <v>9</v>
      </c>
      <c r="Q12" s="2">
        <v>0</v>
      </c>
      <c r="R12" s="13">
        <v>0</v>
      </c>
    </row>
    <row r="13" spans="1:18" ht="14.25">
      <c r="A13" s="12" t="str">
        <f>"140604"</f>
        <v>140604</v>
      </c>
      <c r="B13" s="2" t="s">
        <v>32</v>
      </c>
      <c r="C13" s="2" t="s">
        <v>29</v>
      </c>
      <c r="D13" s="2">
        <v>3001</v>
      </c>
      <c r="E13" s="2">
        <v>2367</v>
      </c>
      <c r="F13" s="2">
        <v>2266</v>
      </c>
      <c r="G13" s="2">
        <v>101</v>
      </c>
      <c r="H13" s="2">
        <v>101</v>
      </c>
      <c r="I13" s="2">
        <v>91</v>
      </c>
      <c r="J13" s="2">
        <v>1</v>
      </c>
      <c r="K13" s="2">
        <v>9</v>
      </c>
      <c r="L13" s="2">
        <v>0</v>
      </c>
      <c r="M13" s="2">
        <v>31</v>
      </c>
      <c r="N13" s="2">
        <v>2</v>
      </c>
      <c r="O13" s="2">
        <v>20</v>
      </c>
      <c r="P13" s="2">
        <v>9</v>
      </c>
      <c r="Q13" s="2">
        <v>0</v>
      </c>
      <c r="R13" s="13">
        <v>0</v>
      </c>
    </row>
    <row r="14" spans="1:18" ht="14.25">
      <c r="A14" s="12" t="str">
        <f>"140605"</f>
        <v>140605</v>
      </c>
      <c r="B14" s="2" t="s">
        <v>33</v>
      </c>
      <c r="C14" s="2" t="s">
        <v>29</v>
      </c>
      <c r="D14" s="2">
        <v>24539</v>
      </c>
      <c r="E14" s="2">
        <v>19650</v>
      </c>
      <c r="F14" s="2">
        <v>19287</v>
      </c>
      <c r="G14" s="2">
        <v>363</v>
      </c>
      <c r="H14" s="2">
        <v>359</v>
      </c>
      <c r="I14" s="2">
        <v>259</v>
      </c>
      <c r="J14" s="2">
        <v>10</v>
      </c>
      <c r="K14" s="2">
        <v>90</v>
      </c>
      <c r="L14" s="2">
        <v>4</v>
      </c>
      <c r="M14" s="2">
        <v>270</v>
      </c>
      <c r="N14" s="2">
        <v>39</v>
      </c>
      <c r="O14" s="2">
        <v>141</v>
      </c>
      <c r="P14" s="2">
        <v>90</v>
      </c>
      <c r="Q14" s="2">
        <v>0</v>
      </c>
      <c r="R14" s="13">
        <v>0</v>
      </c>
    </row>
    <row r="15" spans="1:18" ht="14.25">
      <c r="A15" s="12" t="str">
        <f>"140606"</f>
        <v>140606</v>
      </c>
      <c r="B15" s="2" t="s">
        <v>34</v>
      </c>
      <c r="C15" s="2" t="s">
        <v>29</v>
      </c>
      <c r="D15" s="2">
        <v>5400</v>
      </c>
      <c r="E15" s="2">
        <v>4314</v>
      </c>
      <c r="F15" s="2">
        <v>4270</v>
      </c>
      <c r="G15" s="2">
        <v>44</v>
      </c>
      <c r="H15" s="2">
        <v>44</v>
      </c>
      <c r="I15" s="2">
        <v>37</v>
      </c>
      <c r="J15" s="2">
        <v>0</v>
      </c>
      <c r="K15" s="2">
        <v>7</v>
      </c>
      <c r="L15" s="2">
        <v>0</v>
      </c>
      <c r="M15" s="2">
        <v>31</v>
      </c>
      <c r="N15" s="2">
        <v>4</v>
      </c>
      <c r="O15" s="2">
        <v>20</v>
      </c>
      <c r="P15" s="2">
        <v>7</v>
      </c>
      <c r="Q15" s="2">
        <v>0</v>
      </c>
      <c r="R15" s="13">
        <v>0</v>
      </c>
    </row>
    <row r="16" spans="1:18" ht="14.25">
      <c r="A16" s="12" t="str">
        <f>"140607"</f>
        <v>140607</v>
      </c>
      <c r="B16" s="2" t="s">
        <v>35</v>
      </c>
      <c r="C16" s="2" t="s">
        <v>29</v>
      </c>
      <c r="D16" s="2">
        <v>8890</v>
      </c>
      <c r="E16" s="2">
        <v>7381</v>
      </c>
      <c r="F16" s="2">
        <v>7297</v>
      </c>
      <c r="G16" s="2">
        <v>84</v>
      </c>
      <c r="H16" s="2">
        <v>84</v>
      </c>
      <c r="I16" s="2">
        <v>77</v>
      </c>
      <c r="J16" s="2">
        <v>0</v>
      </c>
      <c r="K16" s="2">
        <v>7</v>
      </c>
      <c r="L16" s="2">
        <v>0</v>
      </c>
      <c r="M16" s="2">
        <v>51</v>
      </c>
      <c r="N16" s="2">
        <v>12</v>
      </c>
      <c r="O16" s="2">
        <v>32</v>
      </c>
      <c r="P16" s="2">
        <v>7</v>
      </c>
      <c r="Q16" s="2">
        <v>0</v>
      </c>
      <c r="R16" s="13">
        <v>0</v>
      </c>
    </row>
    <row r="17" spans="1:18" ht="14.25">
      <c r="A17" s="12" t="str">
        <f>"140608"</f>
        <v>140608</v>
      </c>
      <c r="B17" s="2" t="s">
        <v>36</v>
      </c>
      <c r="C17" s="2" t="s">
        <v>29</v>
      </c>
      <c r="D17" s="2">
        <v>7972</v>
      </c>
      <c r="E17" s="2">
        <v>6755</v>
      </c>
      <c r="F17" s="2">
        <v>6613</v>
      </c>
      <c r="G17" s="2">
        <v>142</v>
      </c>
      <c r="H17" s="2">
        <v>142</v>
      </c>
      <c r="I17" s="2">
        <v>137</v>
      </c>
      <c r="J17" s="2">
        <v>1</v>
      </c>
      <c r="K17" s="2">
        <v>4</v>
      </c>
      <c r="L17" s="2">
        <v>0</v>
      </c>
      <c r="M17" s="2">
        <v>116</v>
      </c>
      <c r="N17" s="2">
        <v>26</v>
      </c>
      <c r="O17" s="2">
        <v>86</v>
      </c>
      <c r="P17" s="2">
        <v>4</v>
      </c>
      <c r="Q17" s="2">
        <v>0</v>
      </c>
      <c r="R17" s="13">
        <v>0</v>
      </c>
    </row>
    <row r="18" spans="1:18" ht="14.25">
      <c r="A18" s="12" t="str">
        <f>"140609"</f>
        <v>140609</v>
      </c>
      <c r="B18" s="2" t="s">
        <v>37</v>
      </c>
      <c r="C18" s="2" t="s">
        <v>29</v>
      </c>
      <c r="D18" s="2">
        <v>4778</v>
      </c>
      <c r="E18" s="2">
        <v>3837</v>
      </c>
      <c r="F18" s="2">
        <v>3659</v>
      </c>
      <c r="G18" s="2">
        <v>178</v>
      </c>
      <c r="H18" s="2">
        <v>178</v>
      </c>
      <c r="I18" s="2">
        <v>166</v>
      </c>
      <c r="J18" s="2">
        <v>5</v>
      </c>
      <c r="K18" s="2">
        <v>7</v>
      </c>
      <c r="L18" s="2">
        <v>0</v>
      </c>
      <c r="M18" s="2">
        <v>36</v>
      </c>
      <c r="N18" s="2">
        <v>4</v>
      </c>
      <c r="O18" s="2">
        <v>25</v>
      </c>
      <c r="P18" s="2">
        <v>7</v>
      </c>
      <c r="Q18" s="2">
        <v>0</v>
      </c>
      <c r="R18" s="13">
        <v>0</v>
      </c>
    </row>
    <row r="19" spans="1:18" ht="14.25">
      <c r="A19" s="12" t="str">
        <f>"140611"</f>
        <v>140611</v>
      </c>
      <c r="B19" s="2" t="s">
        <v>38</v>
      </c>
      <c r="C19" s="2" t="s">
        <v>29</v>
      </c>
      <c r="D19" s="2">
        <v>19081</v>
      </c>
      <c r="E19" s="2">
        <v>15376</v>
      </c>
      <c r="F19" s="2">
        <v>15269</v>
      </c>
      <c r="G19" s="2">
        <v>107</v>
      </c>
      <c r="H19" s="2">
        <v>107</v>
      </c>
      <c r="I19" s="2">
        <v>71</v>
      </c>
      <c r="J19" s="2">
        <v>3</v>
      </c>
      <c r="K19" s="2">
        <v>33</v>
      </c>
      <c r="L19" s="2">
        <v>0</v>
      </c>
      <c r="M19" s="2">
        <v>170</v>
      </c>
      <c r="N19" s="2">
        <v>20</v>
      </c>
      <c r="O19" s="2">
        <v>117</v>
      </c>
      <c r="P19" s="2">
        <v>33</v>
      </c>
      <c r="Q19" s="2">
        <v>0</v>
      </c>
      <c r="R19" s="13">
        <v>0</v>
      </c>
    </row>
    <row r="20" spans="1:18" s="4" customFormat="1" ht="15">
      <c r="A20" s="10" t="s">
        <v>39</v>
      </c>
      <c r="B20" s="3"/>
      <c r="C20" s="3"/>
      <c r="D20" s="3">
        <v>61692</v>
      </c>
      <c r="E20" s="3">
        <v>50840</v>
      </c>
      <c r="F20" s="3">
        <v>49907</v>
      </c>
      <c r="G20" s="3">
        <v>933</v>
      </c>
      <c r="H20" s="3">
        <v>932</v>
      </c>
      <c r="I20" s="3">
        <v>826</v>
      </c>
      <c r="J20" s="3">
        <v>20</v>
      </c>
      <c r="K20" s="3">
        <v>86</v>
      </c>
      <c r="L20" s="3">
        <v>1</v>
      </c>
      <c r="M20" s="3">
        <v>536</v>
      </c>
      <c r="N20" s="3">
        <v>74</v>
      </c>
      <c r="O20" s="3">
        <v>376</v>
      </c>
      <c r="P20" s="3">
        <v>86</v>
      </c>
      <c r="Q20" s="3">
        <v>0</v>
      </c>
      <c r="R20" s="11">
        <v>0</v>
      </c>
    </row>
    <row r="21" spans="1:18" ht="14.25">
      <c r="A21" s="12" t="str">
        <f>"140701"</f>
        <v>140701</v>
      </c>
      <c r="B21" s="2" t="s">
        <v>40</v>
      </c>
      <c r="C21" s="2" t="s">
        <v>41</v>
      </c>
      <c r="D21" s="2">
        <v>5188</v>
      </c>
      <c r="E21" s="2">
        <v>4367</v>
      </c>
      <c r="F21" s="2">
        <v>4228</v>
      </c>
      <c r="G21" s="2">
        <v>139</v>
      </c>
      <c r="H21" s="2">
        <v>139</v>
      </c>
      <c r="I21" s="2">
        <v>130</v>
      </c>
      <c r="J21" s="2">
        <v>6</v>
      </c>
      <c r="K21" s="2">
        <v>3</v>
      </c>
      <c r="L21" s="2">
        <v>0</v>
      </c>
      <c r="M21" s="2">
        <v>32</v>
      </c>
      <c r="N21" s="2">
        <v>4</v>
      </c>
      <c r="O21" s="2">
        <v>25</v>
      </c>
      <c r="P21" s="2">
        <v>3</v>
      </c>
      <c r="Q21" s="2">
        <v>0</v>
      </c>
      <c r="R21" s="13">
        <v>0</v>
      </c>
    </row>
    <row r="22" spans="1:18" ht="14.25">
      <c r="A22" s="12" t="str">
        <f>"140702"</f>
        <v>140702</v>
      </c>
      <c r="B22" s="2" t="s">
        <v>42</v>
      </c>
      <c r="C22" s="2" t="s">
        <v>41</v>
      </c>
      <c r="D22" s="2">
        <v>7425</v>
      </c>
      <c r="E22" s="2">
        <v>6085</v>
      </c>
      <c r="F22" s="2">
        <v>5918</v>
      </c>
      <c r="G22" s="2">
        <v>167</v>
      </c>
      <c r="H22" s="2">
        <v>167</v>
      </c>
      <c r="I22" s="2">
        <v>146</v>
      </c>
      <c r="J22" s="2">
        <v>5</v>
      </c>
      <c r="K22" s="2">
        <v>16</v>
      </c>
      <c r="L22" s="2">
        <v>0</v>
      </c>
      <c r="M22" s="2">
        <v>54</v>
      </c>
      <c r="N22" s="2">
        <v>9</v>
      </c>
      <c r="O22" s="2">
        <v>29</v>
      </c>
      <c r="P22" s="2">
        <v>16</v>
      </c>
      <c r="Q22" s="2">
        <v>0</v>
      </c>
      <c r="R22" s="13">
        <v>0</v>
      </c>
    </row>
    <row r="23" spans="1:18" ht="14.25">
      <c r="A23" s="12" t="str">
        <f>"140703"</f>
        <v>140703</v>
      </c>
      <c r="B23" s="2" t="s">
        <v>43</v>
      </c>
      <c r="C23" s="2" t="s">
        <v>41</v>
      </c>
      <c r="D23" s="2">
        <v>3999</v>
      </c>
      <c r="E23" s="2">
        <v>3294</v>
      </c>
      <c r="F23" s="2">
        <v>3263</v>
      </c>
      <c r="G23" s="2">
        <v>31</v>
      </c>
      <c r="H23" s="2">
        <v>31</v>
      </c>
      <c r="I23" s="2">
        <v>30</v>
      </c>
      <c r="J23" s="2">
        <v>1</v>
      </c>
      <c r="K23" s="2">
        <v>0</v>
      </c>
      <c r="L23" s="2">
        <v>0</v>
      </c>
      <c r="M23" s="2">
        <v>12</v>
      </c>
      <c r="N23" s="2">
        <v>3</v>
      </c>
      <c r="O23" s="2">
        <v>9</v>
      </c>
      <c r="P23" s="2">
        <v>0</v>
      </c>
      <c r="Q23" s="2">
        <v>0</v>
      </c>
      <c r="R23" s="13">
        <v>0</v>
      </c>
    </row>
    <row r="24" spans="1:18" ht="14.25">
      <c r="A24" s="12" t="str">
        <f>"140704"</f>
        <v>140704</v>
      </c>
      <c r="B24" s="2" t="s">
        <v>44</v>
      </c>
      <c r="C24" s="2" t="s">
        <v>41</v>
      </c>
      <c r="D24" s="2">
        <v>4010</v>
      </c>
      <c r="E24" s="2">
        <v>3196</v>
      </c>
      <c r="F24" s="2">
        <v>3033</v>
      </c>
      <c r="G24" s="2">
        <v>163</v>
      </c>
      <c r="H24" s="2">
        <v>163</v>
      </c>
      <c r="I24" s="2">
        <v>156</v>
      </c>
      <c r="J24" s="2">
        <v>2</v>
      </c>
      <c r="K24" s="2">
        <v>5</v>
      </c>
      <c r="L24" s="2">
        <v>0</v>
      </c>
      <c r="M24" s="2">
        <v>37</v>
      </c>
      <c r="N24" s="2">
        <v>2</v>
      </c>
      <c r="O24" s="2">
        <v>30</v>
      </c>
      <c r="P24" s="2">
        <v>5</v>
      </c>
      <c r="Q24" s="2">
        <v>0</v>
      </c>
      <c r="R24" s="13">
        <v>0</v>
      </c>
    </row>
    <row r="25" spans="1:18" ht="14.25">
      <c r="A25" s="12" t="str">
        <f>"140705"</f>
        <v>140705</v>
      </c>
      <c r="B25" s="2" t="s">
        <v>45</v>
      </c>
      <c r="C25" s="2" t="s">
        <v>41</v>
      </c>
      <c r="D25" s="2">
        <v>29959</v>
      </c>
      <c r="E25" s="2">
        <v>24830</v>
      </c>
      <c r="F25" s="2">
        <v>24746</v>
      </c>
      <c r="G25" s="2">
        <v>84</v>
      </c>
      <c r="H25" s="2">
        <v>84</v>
      </c>
      <c r="I25" s="2">
        <v>49</v>
      </c>
      <c r="J25" s="2">
        <v>3</v>
      </c>
      <c r="K25" s="2">
        <v>32</v>
      </c>
      <c r="L25" s="2">
        <v>0</v>
      </c>
      <c r="M25" s="2">
        <v>332</v>
      </c>
      <c r="N25" s="2">
        <v>49</v>
      </c>
      <c r="O25" s="2">
        <v>251</v>
      </c>
      <c r="P25" s="2">
        <v>32</v>
      </c>
      <c r="Q25" s="2">
        <v>0</v>
      </c>
      <c r="R25" s="13">
        <v>0</v>
      </c>
    </row>
    <row r="26" spans="1:18" ht="14.25">
      <c r="A26" s="12" t="str">
        <f>"140706"</f>
        <v>140706</v>
      </c>
      <c r="B26" s="2" t="s">
        <v>46</v>
      </c>
      <c r="C26" s="2" t="s">
        <v>41</v>
      </c>
      <c r="D26" s="2">
        <v>7068</v>
      </c>
      <c r="E26" s="2">
        <v>5738</v>
      </c>
      <c r="F26" s="2">
        <v>5459</v>
      </c>
      <c r="G26" s="2">
        <v>279</v>
      </c>
      <c r="H26" s="2">
        <v>278</v>
      </c>
      <c r="I26" s="2">
        <v>250</v>
      </c>
      <c r="J26" s="2">
        <v>3</v>
      </c>
      <c r="K26" s="2">
        <v>25</v>
      </c>
      <c r="L26" s="2">
        <v>1</v>
      </c>
      <c r="M26" s="2">
        <v>49</v>
      </c>
      <c r="N26" s="2">
        <v>4</v>
      </c>
      <c r="O26" s="2">
        <v>20</v>
      </c>
      <c r="P26" s="2">
        <v>25</v>
      </c>
      <c r="Q26" s="2">
        <v>0</v>
      </c>
      <c r="R26" s="13">
        <v>0</v>
      </c>
    </row>
    <row r="27" spans="1:18" ht="14.25">
      <c r="A27" s="12" t="str">
        <f>"140707"</f>
        <v>140707</v>
      </c>
      <c r="B27" s="2" t="s">
        <v>47</v>
      </c>
      <c r="C27" s="2" t="s">
        <v>41</v>
      </c>
      <c r="D27" s="2">
        <v>4043</v>
      </c>
      <c r="E27" s="2">
        <v>3330</v>
      </c>
      <c r="F27" s="2">
        <v>3260</v>
      </c>
      <c r="G27" s="2">
        <v>70</v>
      </c>
      <c r="H27" s="2">
        <v>70</v>
      </c>
      <c r="I27" s="2">
        <v>65</v>
      </c>
      <c r="J27" s="2">
        <v>0</v>
      </c>
      <c r="K27" s="2">
        <v>5</v>
      </c>
      <c r="L27" s="2">
        <v>0</v>
      </c>
      <c r="M27" s="2">
        <v>20</v>
      </c>
      <c r="N27" s="2">
        <v>3</v>
      </c>
      <c r="O27" s="2">
        <v>12</v>
      </c>
      <c r="P27" s="2">
        <v>5</v>
      </c>
      <c r="Q27" s="2">
        <v>0</v>
      </c>
      <c r="R27" s="13">
        <v>0</v>
      </c>
    </row>
    <row r="28" spans="1:18" s="4" customFormat="1" ht="15">
      <c r="A28" s="10" t="s">
        <v>48</v>
      </c>
      <c r="B28" s="3"/>
      <c r="C28" s="3"/>
      <c r="D28" s="3">
        <v>35301</v>
      </c>
      <c r="E28" s="3">
        <v>29386</v>
      </c>
      <c r="F28" s="3">
        <v>29237</v>
      </c>
      <c r="G28" s="3">
        <v>149</v>
      </c>
      <c r="H28" s="3">
        <v>149</v>
      </c>
      <c r="I28" s="3">
        <v>121</v>
      </c>
      <c r="J28" s="3">
        <v>7</v>
      </c>
      <c r="K28" s="3">
        <v>21</v>
      </c>
      <c r="L28" s="3">
        <v>0</v>
      </c>
      <c r="M28" s="3">
        <v>220</v>
      </c>
      <c r="N28" s="3">
        <v>48</v>
      </c>
      <c r="O28" s="3">
        <v>151</v>
      </c>
      <c r="P28" s="3">
        <v>21</v>
      </c>
      <c r="Q28" s="3">
        <v>0</v>
      </c>
      <c r="R28" s="11">
        <v>0</v>
      </c>
    </row>
    <row r="29" spans="1:18" ht="14.25">
      <c r="A29" s="12" t="str">
        <f>"140901"</f>
        <v>140901</v>
      </c>
      <c r="B29" s="2" t="s">
        <v>49</v>
      </c>
      <c r="C29" s="2" t="s">
        <v>50</v>
      </c>
      <c r="D29" s="2">
        <v>2403</v>
      </c>
      <c r="E29" s="2">
        <v>1995</v>
      </c>
      <c r="F29" s="2">
        <v>1978</v>
      </c>
      <c r="G29" s="2">
        <v>17</v>
      </c>
      <c r="H29" s="2">
        <v>17</v>
      </c>
      <c r="I29" s="2">
        <v>16</v>
      </c>
      <c r="J29" s="2">
        <v>1</v>
      </c>
      <c r="K29" s="2">
        <v>0</v>
      </c>
      <c r="L29" s="2">
        <v>0</v>
      </c>
      <c r="M29" s="2">
        <v>17</v>
      </c>
      <c r="N29" s="2">
        <v>0</v>
      </c>
      <c r="O29" s="2">
        <v>17</v>
      </c>
      <c r="P29" s="2">
        <v>0</v>
      </c>
      <c r="Q29" s="2">
        <v>0</v>
      </c>
      <c r="R29" s="13">
        <v>0</v>
      </c>
    </row>
    <row r="30" spans="1:18" ht="14.25">
      <c r="A30" s="12" t="str">
        <f>"140902"</f>
        <v>140902</v>
      </c>
      <c r="B30" s="2" t="s">
        <v>51</v>
      </c>
      <c r="C30" s="2" t="s">
        <v>50</v>
      </c>
      <c r="D30" s="2">
        <v>5763</v>
      </c>
      <c r="E30" s="2">
        <v>4683</v>
      </c>
      <c r="F30" s="2">
        <v>4676</v>
      </c>
      <c r="G30" s="2">
        <v>7</v>
      </c>
      <c r="H30" s="2">
        <v>7</v>
      </c>
      <c r="I30" s="2">
        <v>6</v>
      </c>
      <c r="J30" s="2">
        <v>1</v>
      </c>
      <c r="K30" s="2">
        <v>0</v>
      </c>
      <c r="L30" s="2">
        <v>0</v>
      </c>
      <c r="M30" s="2">
        <v>34</v>
      </c>
      <c r="N30" s="2">
        <v>9</v>
      </c>
      <c r="O30" s="2">
        <v>25</v>
      </c>
      <c r="P30" s="2">
        <v>0</v>
      </c>
      <c r="Q30" s="2">
        <v>0</v>
      </c>
      <c r="R30" s="13">
        <v>0</v>
      </c>
    </row>
    <row r="31" spans="1:18" ht="14.25">
      <c r="A31" s="12" t="str">
        <f>"140903"</f>
        <v>140903</v>
      </c>
      <c r="B31" s="2" t="s">
        <v>52</v>
      </c>
      <c r="C31" s="2" t="s">
        <v>50</v>
      </c>
      <c r="D31" s="2">
        <v>11402</v>
      </c>
      <c r="E31" s="2">
        <v>9576</v>
      </c>
      <c r="F31" s="2">
        <v>9538</v>
      </c>
      <c r="G31" s="2">
        <v>38</v>
      </c>
      <c r="H31" s="2">
        <v>38</v>
      </c>
      <c r="I31" s="2">
        <v>32</v>
      </c>
      <c r="J31" s="2">
        <v>0</v>
      </c>
      <c r="K31" s="2">
        <v>6</v>
      </c>
      <c r="L31" s="2">
        <v>0</v>
      </c>
      <c r="M31" s="2">
        <v>90</v>
      </c>
      <c r="N31" s="2">
        <v>27</v>
      </c>
      <c r="O31" s="2">
        <v>57</v>
      </c>
      <c r="P31" s="2">
        <v>6</v>
      </c>
      <c r="Q31" s="2">
        <v>0</v>
      </c>
      <c r="R31" s="13">
        <v>0</v>
      </c>
    </row>
    <row r="32" spans="1:18" ht="14.25">
      <c r="A32" s="12" t="str">
        <f>"140904"</f>
        <v>140904</v>
      </c>
      <c r="B32" s="2" t="s">
        <v>53</v>
      </c>
      <c r="C32" s="2" t="s">
        <v>50</v>
      </c>
      <c r="D32" s="2">
        <v>4512</v>
      </c>
      <c r="E32" s="2">
        <v>3721</v>
      </c>
      <c r="F32" s="2">
        <v>3712</v>
      </c>
      <c r="G32" s="2">
        <v>9</v>
      </c>
      <c r="H32" s="2">
        <v>9</v>
      </c>
      <c r="I32" s="2">
        <v>9</v>
      </c>
      <c r="J32" s="2">
        <v>0</v>
      </c>
      <c r="K32" s="2">
        <v>0</v>
      </c>
      <c r="L32" s="2">
        <v>0</v>
      </c>
      <c r="M32" s="2">
        <v>13</v>
      </c>
      <c r="N32" s="2">
        <v>2</v>
      </c>
      <c r="O32" s="2">
        <v>11</v>
      </c>
      <c r="P32" s="2">
        <v>0</v>
      </c>
      <c r="Q32" s="2">
        <v>0</v>
      </c>
      <c r="R32" s="13">
        <v>0</v>
      </c>
    </row>
    <row r="33" spans="1:18" ht="14.25">
      <c r="A33" s="12" t="str">
        <f>"140905"</f>
        <v>140905</v>
      </c>
      <c r="B33" s="2" t="s">
        <v>54</v>
      </c>
      <c r="C33" s="2" t="s">
        <v>50</v>
      </c>
      <c r="D33" s="2">
        <v>6046</v>
      </c>
      <c r="E33" s="2">
        <v>5043</v>
      </c>
      <c r="F33" s="2">
        <v>5000</v>
      </c>
      <c r="G33" s="2">
        <v>43</v>
      </c>
      <c r="H33" s="2">
        <v>43</v>
      </c>
      <c r="I33" s="2">
        <v>27</v>
      </c>
      <c r="J33" s="2">
        <v>4</v>
      </c>
      <c r="K33" s="2">
        <v>12</v>
      </c>
      <c r="L33" s="2">
        <v>0</v>
      </c>
      <c r="M33" s="2">
        <v>30</v>
      </c>
      <c r="N33" s="2">
        <v>5</v>
      </c>
      <c r="O33" s="2">
        <v>13</v>
      </c>
      <c r="P33" s="2">
        <v>12</v>
      </c>
      <c r="Q33" s="2">
        <v>0</v>
      </c>
      <c r="R33" s="13">
        <v>0</v>
      </c>
    </row>
    <row r="34" spans="1:18" ht="14.25">
      <c r="A34" s="12" t="str">
        <f>"140906"</f>
        <v>140906</v>
      </c>
      <c r="B34" s="2" t="s">
        <v>55</v>
      </c>
      <c r="C34" s="2" t="s">
        <v>50</v>
      </c>
      <c r="D34" s="2">
        <v>5175</v>
      </c>
      <c r="E34" s="2">
        <v>4368</v>
      </c>
      <c r="F34" s="2">
        <v>4333</v>
      </c>
      <c r="G34" s="2">
        <v>35</v>
      </c>
      <c r="H34" s="2">
        <v>35</v>
      </c>
      <c r="I34" s="2">
        <v>31</v>
      </c>
      <c r="J34" s="2">
        <v>1</v>
      </c>
      <c r="K34" s="2">
        <v>3</v>
      </c>
      <c r="L34" s="2">
        <v>0</v>
      </c>
      <c r="M34" s="2">
        <v>36</v>
      </c>
      <c r="N34" s="2">
        <v>5</v>
      </c>
      <c r="O34" s="2">
        <v>28</v>
      </c>
      <c r="P34" s="2">
        <v>3</v>
      </c>
      <c r="Q34" s="2">
        <v>0</v>
      </c>
      <c r="R34" s="13">
        <v>0</v>
      </c>
    </row>
    <row r="35" spans="1:18" s="4" customFormat="1" ht="15">
      <c r="A35" s="10" t="s">
        <v>56</v>
      </c>
      <c r="B35" s="3"/>
      <c r="C35" s="3"/>
      <c r="D35" s="3">
        <v>43043</v>
      </c>
      <c r="E35" s="3">
        <v>35510</v>
      </c>
      <c r="F35" s="3">
        <v>35085</v>
      </c>
      <c r="G35" s="3">
        <v>425</v>
      </c>
      <c r="H35" s="3">
        <v>424</v>
      </c>
      <c r="I35" s="3">
        <v>361</v>
      </c>
      <c r="J35" s="3">
        <v>3</v>
      </c>
      <c r="K35" s="3">
        <v>60</v>
      </c>
      <c r="L35" s="3">
        <v>1</v>
      </c>
      <c r="M35" s="3">
        <v>327</v>
      </c>
      <c r="N35" s="3">
        <v>35</v>
      </c>
      <c r="O35" s="3">
        <v>232</v>
      </c>
      <c r="P35" s="3">
        <v>60</v>
      </c>
      <c r="Q35" s="3">
        <v>0</v>
      </c>
      <c r="R35" s="11">
        <v>0</v>
      </c>
    </row>
    <row r="36" spans="1:18" ht="14.25">
      <c r="A36" s="12" t="str">
        <f>"142301"</f>
        <v>142301</v>
      </c>
      <c r="B36" s="2" t="s">
        <v>57</v>
      </c>
      <c r="C36" s="2" t="s">
        <v>58</v>
      </c>
      <c r="D36" s="2">
        <v>4370</v>
      </c>
      <c r="E36" s="2">
        <v>3666</v>
      </c>
      <c r="F36" s="2">
        <v>3616</v>
      </c>
      <c r="G36" s="2">
        <v>50</v>
      </c>
      <c r="H36" s="2">
        <v>50</v>
      </c>
      <c r="I36" s="2">
        <v>47</v>
      </c>
      <c r="J36" s="2">
        <v>0</v>
      </c>
      <c r="K36" s="2">
        <v>3</v>
      </c>
      <c r="L36" s="2">
        <v>0</v>
      </c>
      <c r="M36" s="2">
        <v>38</v>
      </c>
      <c r="N36" s="2">
        <v>2</v>
      </c>
      <c r="O36" s="2">
        <v>33</v>
      </c>
      <c r="P36" s="2">
        <v>3</v>
      </c>
      <c r="Q36" s="2">
        <v>0</v>
      </c>
      <c r="R36" s="13">
        <v>0</v>
      </c>
    </row>
    <row r="37" spans="1:18" ht="14.25">
      <c r="A37" s="12" t="str">
        <f>"142302"</f>
        <v>142302</v>
      </c>
      <c r="B37" s="2" t="s">
        <v>59</v>
      </c>
      <c r="C37" s="2" t="s">
        <v>58</v>
      </c>
      <c r="D37" s="2">
        <v>4657</v>
      </c>
      <c r="E37" s="2">
        <v>3875</v>
      </c>
      <c r="F37" s="2">
        <v>3808</v>
      </c>
      <c r="G37" s="2">
        <v>67</v>
      </c>
      <c r="H37" s="2">
        <v>66</v>
      </c>
      <c r="I37" s="2">
        <v>48</v>
      </c>
      <c r="J37" s="2">
        <v>2</v>
      </c>
      <c r="K37" s="2">
        <v>16</v>
      </c>
      <c r="L37" s="2">
        <v>1</v>
      </c>
      <c r="M37" s="2">
        <v>41</v>
      </c>
      <c r="N37" s="2">
        <v>10</v>
      </c>
      <c r="O37" s="2">
        <v>15</v>
      </c>
      <c r="P37" s="2">
        <v>16</v>
      </c>
      <c r="Q37" s="2">
        <v>0</v>
      </c>
      <c r="R37" s="13">
        <v>0</v>
      </c>
    </row>
    <row r="38" spans="1:18" ht="14.25">
      <c r="A38" s="12" t="str">
        <f>"142303"</f>
        <v>142303</v>
      </c>
      <c r="B38" s="2" t="s">
        <v>60</v>
      </c>
      <c r="C38" s="2" t="s">
        <v>58</v>
      </c>
      <c r="D38" s="2">
        <v>3522</v>
      </c>
      <c r="E38" s="2">
        <v>2846</v>
      </c>
      <c r="F38" s="2">
        <v>2794</v>
      </c>
      <c r="G38" s="2">
        <v>52</v>
      </c>
      <c r="H38" s="2">
        <v>52</v>
      </c>
      <c r="I38" s="2">
        <v>41</v>
      </c>
      <c r="J38" s="2">
        <v>0</v>
      </c>
      <c r="K38" s="2">
        <v>11</v>
      </c>
      <c r="L38" s="2">
        <v>0</v>
      </c>
      <c r="M38" s="2">
        <v>27</v>
      </c>
      <c r="N38" s="2">
        <v>2</v>
      </c>
      <c r="O38" s="2">
        <v>14</v>
      </c>
      <c r="P38" s="2">
        <v>11</v>
      </c>
      <c r="Q38" s="2">
        <v>0</v>
      </c>
      <c r="R38" s="13">
        <v>0</v>
      </c>
    </row>
    <row r="39" spans="1:18" ht="14.25">
      <c r="A39" s="12" t="str">
        <f>"142304"</f>
        <v>142304</v>
      </c>
      <c r="B39" s="2" t="s">
        <v>61</v>
      </c>
      <c r="C39" s="2" t="s">
        <v>58</v>
      </c>
      <c r="D39" s="2">
        <v>3954</v>
      </c>
      <c r="E39" s="2">
        <v>3307</v>
      </c>
      <c r="F39" s="2">
        <v>3235</v>
      </c>
      <c r="G39" s="2">
        <v>72</v>
      </c>
      <c r="H39" s="2">
        <v>72</v>
      </c>
      <c r="I39" s="2">
        <v>65</v>
      </c>
      <c r="J39" s="2">
        <v>0</v>
      </c>
      <c r="K39" s="2">
        <v>7</v>
      </c>
      <c r="L39" s="2">
        <v>0</v>
      </c>
      <c r="M39" s="2">
        <v>32</v>
      </c>
      <c r="N39" s="2">
        <v>1</v>
      </c>
      <c r="O39" s="2">
        <v>24</v>
      </c>
      <c r="P39" s="2">
        <v>7</v>
      </c>
      <c r="Q39" s="2">
        <v>0</v>
      </c>
      <c r="R39" s="13">
        <v>0</v>
      </c>
    </row>
    <row r="40" spans="1:18" ht="14.25">
      <c r="A40" s="12" t="str">
        <f>"142305"</f>
        <v>142305</v>
      </c>
      <c r="B40" s="2" t="s">
        <v>62</v>
      </c>
      <c r="C40" s="2" t="s">
        <v>58</v>
      </c>
      <c r="D40" s="2">
        <v>4277</v>
      </c>
      <c r="E40" s="2">
        <v>3398</v>
      </c>
      <c r="F40" s="2">
        <v>3380</v>
      </c>
      <c r="G40" s="2">
        <v>18</v>
      </c>
      <c r="H40" s="2">
        <v>18</v>
      </c>
      <c r="I40" s="2">
        <v>17</v>
      </c>
      <c r="J40" s="2">
        <v>0</v>
      </c>
      <c r="K40" s="2">
        <v>1</v>
      </c>
      <c r="L40" s="2">
        <v>0</v>
      </c>
      <c r="M40" s="2">
        <v>30</v>
      </c>
      <c r="N40" s="2">
        <v>3</v>
      </c>
      <c r="O40" s="2">
        <v>26</v>
      </c>
      <c r="P40" s="2">
        <v>1</v>
      </c>
      <c r="Q40" s="2">
        <v>0</v>
      </c>
      <c r="R40" s="13">
        <v>0</v>
      </c>
    </row>
    <row r="41" spans="1:18" ht="14.25">
      <c r="A41" s="12" t="str">
        <f>"142306"</f>
        <v>142306</v>
      </c>
      <c r="B41" s="2" t="s">
        <v>63</v>
      </c>
      <c r="C41" s="2" t="s">
        <v>58</v>
      </c>
      <c r="D41" s="2">
        <v>12334</v>
      </c>
      <c r="E41" s="2">
        <v>10367</v>
      </c>
      <c r="F41" s="2">
        <v>10305</v>
      </c>
      <c r="G41" s="2">
        <v>62</v>
      </c>
      <c r="H41" s="2">
        <v>62</v>
      </c>
      <c r="I41" s="2">
        <v>55</v>
      </c>
      <c r="J41" s="2">
        <v>1</v>
      </c>
      <c r="K41" s="2">
        <v>6</v>
      </c>
      <c r="L41" s="2">
        <v>0</v>
      </c>
      <c r="M41" s="2">
        <v>96</v>
      </c>
      <c r="N41" s="2">
        <v>12</v>
      </c>
      <c r="O41" s="2">
        <v>78</v>
      </c>
      <c r="P41" s="2">
        <v>6</v>
      </c>
      <c r="Q41" s="2">
        <v>0</v>
      </c>
      <c r="R41" s="13">
        <v>0</v>
      </c>
    </row>
    <row r="42" spans="1:18" ht="14.25">
      <c r="A42" s="12" t="str">
        <f>"142307"</f>
        <v>142307</v>
      </c>
      <c r="B42" s="2" t="s">
        <v>64</v>
      </c>
      <c r="C42" s="2" t="s">
        <v>58</v>
      </c>
      <c r="D42" s="2">
        <v>4422</v>
      </c>
      <c r="E42" s="2">
        <v>3594</v>
      </c>
      <c r="F42" s="2">
        <v>3540</v>
      </c>
      <c r="G42" s="2">
        <v>54</v>
      </c>
      <c r="H42" s="2">
        <v>54</v>
      </c>
      <c r="I42" s="2">
        <v>39</v>
      </c>
      <c r="J42" s="2">
        <v>0</v>
      </c>
      <c r="K42" s="2">
        <v>15</v>
      </c>
      <c r="L42" s="2">
        <v>0</v>
      </c>
      <c r="M42" s="2">
        <v>40</v>
      </c>
      <c r="N42" s="2">
        <v>0</v>
      </c>
      <c r="O42" s="2">
        <v>25</v>
      </c>
      <c r="P42" s="2">
        <v>15</v>
      </c>
      <c r="Q42" s="2">
        <v>0</v>
      </c>
      <c r="R42" s="13">
        <v>0</v>
      </c>
    </row>
    <row r="43" spans="1:18" ht="14.25">
      <c r="A43" s="12" t="str">
        <f>"142308"</f>
        <v>142308</v>
      </c>
      <c r="B43" s="2" t="s">
        <v>65</v>
      </c>
      <c r="C43" s="2" t="s">
        <v>58</v>
      </c>
      <c r="D43" s="2">
        <v>5507</v>
      </c>
      <c r="E43" s="2">
        <v>4457</v>
      </c>
      <c r="F43" s="2">
        <v>4407</v>
      </c>
      <c r="G43" s="2">
        <v>50</v>
      </c>
      <c r="H43" s="2">
        <v>50</v>
      </c>
      <c r="I43" s="2">
        <v>49</v>
      </c>
      <c r="J43" s="2">
        <v>0</v>
      </c>
      <c r="K43" s="2">
        <v>1</v>
      </c>
      <c r="L43" s="2">
        <v>0</v>
      </c>
      <c r="M43" s="2">
        <v>23</v>
      </c>
      <c r="N43" s="2">
        <v>5</v>
      </c>
      <c r="O43" s="2">
        <v>17</v>
      </c>
      <c r="P43" s="2">
        <v>1</v>
      </c>
      <c r="Q43" s="2">
        <v>0</v>
      </c>
      <c r="R43" s="13">
        <v>0</v>
      </c>
    </row>
    <row r="44" spans="1:18" s="4" customFormat="1" ht="15">
      <c r="A44" s="10" t="s">
        <v>66</v>
      </c>
      <c r="B44" s="3"/>
      <c r="C44" s="3"/>
      <c r="D44" s="3">
        <v>151610</v>
      </c>
      <c r="E44" s="3">
        <v>120268</v>
      </c>
      <c r="F44" s="3">
        <v>118994</v>
      </c>
      <c r="G44" s="3">
        <v>1274</v>
      </c>
      <c r="H44" s="3">
        <v>1273</v>
      </c>
      <c r="I44" s="3">
        <v>1099</v>
      </c>
      <c r="J44" s="3">
        <v>32</v>
      </c>
      <c r="K44" s="3">
        <v>142</v>
      </c>
      <c r="L44" s="3">
        <v>1</v>
      </c>
      <c r="M44" s="3">
        <v>932</v>
      </c>
      <c r="N44" s="3">
        <v>231</v>
      </c>
      <c r="O44" s="3">
        <v>559</v>
      </c>
      <c r="P44" s="3">
        <v>142</v>
      </c>
      <c r="Q44" s="3">
        <v>0</v>
      </c>
      <c r="R44" s="11">
        <v>0</v>
      </c>
    </row>
    <row r="45" spans="1:18" ht="14.25">
      <c r="A45" s="12" t="str">
        <f>"142501"</f>
        <v>142501</v>
      </c>
      <c r="B45" s="2" t="s">
        <v>67</v>
      </c>
      <c r="C45" s="2" t="s">
        <v>68</v>
      </c>
      <c r="D45" s="2">
        <v>18339</v>
      </c>
      <c r="E45" s="2">
        <v>15603</v>
      </c>
      <c r="F45" s="2">
        <v>15570</v>
      </c>
      <c r="G45" s="2">
        <v>33</v>
      </c>
      <c r="H45" s="2">
        <v>33</v>
      </c>
      <c r="I45" s="2">
        <v>27</v>
      </c>
      <c r="J45" s="2">
        <v>0</v>
      </c>
      <c r="K45" s="2">
        <v>6</v>
      </c>
      <c r="L45" s="2">
        <v>0</v>
      </c>
      <c r="M45" s="2">
        <v>177</v>
      </c>
      <c r="N45" s="2">
        <v>18</v>
      </c>
      <c r="O45" s="2">
        <v>153</v>
      </c>
      <c r="P45" s="2">
        <v>6</v>
      </c>
      <c r="Q45" s="2">
        <v>0</v>
      </c>
      <c r="R45" s="13">
        <v>0</v>
      </c>
    </row>
    <row r="46" spans="1:18" ht="14.25">
      <c r="A46" s="12" t="str">
        <f>"142502"</f>
        <v>142502</v>
      </c>
      <c r="B46" s="2" t="s">
        <v>69</v>
      </c>
      <c r="C46" s="2" t="s">
        <v>68</v>
      </c>
      <c r="D46" s="2">
        <v>8819</v>
      </c>
      <c r="E46" s="2">
        <v>6828</v>
      </c>
      <c r="F46" s="2">
        <v>6687</v>
      </c>
      <c r="G46" s="2">
        <v>141</v>
      </c>
      <c r="H46" s="2">
        <v>141</v>
      </c>
      <c r="I46" s="2">
        <v>108</v>
      </c>
      <c r="J46" s="2">
        <v>5</v>
      </c>
      <c r="K46" s="2">
        <v>28</v>
      </c>
      <c r="L46" s="2">
        <v>0</v>
      </c>
      <c r="M46" s="2">
        <v>56</v>
      </c>
      <c r="N46" s="2">
        <v>11</v>
      </c>
      <c r="O46" s="2">
        <v>17</v>
      </c>
      <c r="P46" s="2">
        <v>28</v>
      </c>
      <c r="Q46" s="2">
        <v>0</v>
      </c>
      <c r="R46" s="13">
        <v>0</v>
      </c>
    </row>
    <row r="47" spans="1:18" ht="14.25">
      <c r="A47" s="12" t="str">
        <f>"142503"</f>
        <v>142503</v>
      </c>
      <c r="B47" s="2" t="s">
        <v>70</v>
      </c>
      <c r="C47" s="2" t="s">
        <v>68</v>
      </c>
      <c r="D47" s="2">
        <v>15103</v>
      </c>
      <c r="E47" s="2">
        <v>12488</v>
      </c>
      <c r="F47" s="2">
        <v>12479</v>
      </c>
      <c r="G47" s="2">
        <v>9</v>
      </c>
      <c r="H47" s="2">
        <v>9</v>
      </c>
      <c r="I47" s="2">
        <v>6</v>
      </c>
      <c r="J47" s="2">
        <v>0</v>
      </c>
      <c r="K47" s="2">
        <v>3</v>
      </c>
      <c r="L47" s="2">
        <v>0</v>
      </c>
      <c r="M47" s="2">
        <v>83</v>
      </c>
      <c r="N47" s="2">
        <v>31</v>
      </c>
      <c r="O47" s="2">
        <v>49</v>
      </c>
      <c r="P47" s="2">
        <v>3</v>
      </c>
      <c r="Q47" s="2">
        <v>0</v>
      </c>
      <c r="R47" s="13">
        <v>0</v>
      </c>
    </row>
    <row r="48" spans="1:18" ht="14.25">
      <c r="A48" s="12" t="str">
        <f>"142504"</f>
        <v>142504</v>
      </c>
      <c r="B48" s="2" t="s">
        <v>71</v>
      </c>
      <c r="C48" s="2" t="s">
        <v>68</v>
      </c>
      <c r="D48" s="2">
        <v>7078</v>
      </c>
      <c r="E48" s="2">
        <v>5520</v>
      </c>
      <c r="F48" s="2">
        <v>5417</v>
      </c>
      <c r="G48" s="2">
        <v>103</v>
      </c>
      <c r="H48" s="2">
        <v>103</v>
      </c>
      <c r="I48" s="2">
        <v>98</v>
      </c>
      <c r="J48" s="2">
        <v>1</v>
      </c>
      <c r="K48" s="2">
        <v>4</v>
      </c>
      <c r="L48" s="2">
        <v>0</v>
      </c>
      <c r="M48" s="2">
        <v>20</v>
      </c>
      <c r="N48" s="2">
        <v>1</v>
      </c>
      <c r="O48" s="2">
        <v>15</v>
      </c>
      <c r="P48" s="2">
        <v>4</v>
      </c>
      <c r="Q48" s="2">
        <v>0</v>
      </c>
      <c r="R48" s="13">
        <v>0</v>
      </c>
    </row>
    <row r="49" spans="1:18" ht="14.25">
      <c r="A49" s="12" t="str">
        <f>"142505"</f>
        <v>142505</v>
      </c>
      <c r="B49" s="2" t="s">
        <v>72</v>
      </c>
      <c r="C49" s="2" t="s">
        <v>68</v>
      </c>
      <c r="D49" s="2">
        <v>14194</v>
      </c>
      <c r="E49" s="2">
        <v>10910</v>
      </c>
      <c r="F49" s="2">
        <v>10867</v>
      </c>
      <c r="G49" s="2">
        <v>43</v>
      </c>
      <c r="H49" s="2">
        <v>43</v>
      </c>
      <c r="I49" s="2">
        <v>39</v>
      </c>
      <c r="J49" s="2">
        <v>1</v>
      </c>
      <c r="K49" s="2">
        <v>3</v>
      </c>
      <c r="L49" s="2">
        <v>0</v>
      </c>
      <c r="M49" s="2">
        <v>89</v>
      </c>
      <c r="N49" s="2">
        <v>41</v>
      </c>
      <c r="O49" s="2">
        <v>45</v>
      </c>
      <c r="P49" s="2">
        <v>3</v>
      </c>
      <c r="Q49" s="2">
        <v>0</v>
      </c>
      <c r="R49" s="13">
        <v>0</v>
      </c>
    </row>
    <row r="50" spans="1:18" ht="14.25">
      <c r="A50" s="12" t="str">
        <f>"142506"</f>
        <v>142506</v>
      </c>
      <c r="B50" s="2" t="s">
        <v>73</v>
      </c>
      <c r="C50" s="2" t="s">
        <v>68</v>
      </c>
      <c r="D50" s="2">
        <v>12696</v>
      </c>
      <c r="E50" s="2">
        <v>10095</v>
      </c>
      <c r="F50" s="2">
        <v>9920</v>
      </c>
      <c r="G50" s="2">
        <v>175</v>
      </c>
      <c r="H50" s="2">
        <v>174</v>
      </c>
      <c r="I50" s="2">
        <v>169</v>
      </c>
      <c r="J50" s="2">
        <v>3</v>
      </c>
      <c r="K50" s="2">
        <v>2</v>
      </c>
      <c r="L50" s="2">
        <v>1</v>
      </c>
      <c r="M50" s="2">
        <v>59</v>
      </c>
      <c r="N50" s="2">
        <v>15</v>
      </c>
      <c r="O50" s="2">
        <v>42</v>
      </c>
      <c r="P50" s="2">
        <v>2</v>
      </c>
      <c r="Q50" s="2">
        <v>0</v>
      </c>
      <c r="R50" s="13">
        <v>0</v>
      </c>
    </row>
    <row r="51" spans="1:18" ht="14.25">
      <c r="A51" s="12" t="str">
        <f>"142507"</f>
        <v>142507</v>
      </c>
      <c r="B51" s="2" t="s">
        <v>74</v>
      </c>
      <c r="C51" s="2" t="s">
        <v>68</v>
      </c>
      <c r="D51" s="2">
        <v>11950</v>
      </c>
      <c r="E51" s="2">
        <v>9240</v>
      </c>
      <c r="F51" s="2">
        <v>9029</v>
      </c>
      <c r="G51" s="2">
        <v>211</v>
      </c>
      <c r="H51" s="2">
        <v>211</v>
      </c>
      <c r="I51" s="2">
        <v>177</v>
      </c>
      <c r="J51" s="2">
        <v>5</v>
      </c>
      <c r="K51" s="2">
        <v>29</v>
      </c>
      <c r="L51" s="2">
        <v>0</v>
      </c>
      <c r="M51" s="2">
        <v>72</v>
      </c>
      <c r="N51" s="2">
        <v>8</v>
      </c>
      <c r="O51" s="2">
        <v>35</v>
      </c>
      <c r="P51" s="2">
        <v>29</v>
      </c>
      <c r="Q51" s="2">
        <v>0</v>
      </c>
      <c r="R51" s="13">
        <v>0</v>
      </c>
    </row>
    <row r="52" spans="1:18" ht="14.25">
      <c r="A52" s="12" t="str">
        <f>"142508"</f>
        <v>142508</v>
      </c>
      <c r="B52" s="2" t="s">
        <v>75</v>
      </c>
      <c r="C52" s="2" t="s">
        <v>68</v>
      </c>
      <c r="D52" s="2">
        <v>10149</v>
      </c>
      <c r="E52" s="2">
        <v>8122</v>
      </c>
      <c r="F52" s="2">
        <v>8055</v>
      </c>
      <c r="G52" s="2">
        <v>67</v>
      </c>
      <c r="H52" s="2">
        <v>67</v>
      </c>
      <c r="I52" s="2">
        <v>59</v>
      </c>
      <c r="J52" s="2">
        <v>3</v>
      </c>
      <c r="K52" s="2">
        <v>5</v>
      </c>
      <c r="L52" s="2">
        <v>0</v>
      </c>
      <c r="M52" s="2">
        <v>37</v>
      </c>
      <c r="N52" s="2">
        <v>9</v>
      </c>
      <c r="O52" s="2">
        <v>23</v>
      </c>
      <c r="P52" s="2">
        <v>5</v>
      </c>
      <c r="Q52" s="2">
        <v>0</v>
      </c>
      <c r="R52" s="13">
        <v>0</v>
      </c>
    </row>
    <row r="53" spans="1:18" ht="14.25">
      <c r="A53" s="12" t="str">
        <f>"142509"</f>
        <v>142509</v>
      </c>
      <c r="B53" s="2" t="s">
        <v>76</v>
      </c>
      <c r="C53" s="2" t="s">
        <v>68</v>
      </c>
      <c r="D53" s="2">
        <v>7336</v>
      </c>
      <c r="E53" s="2">
        <v>5709</v>
      </c>
      <c r="F53" s="2">
        <v>5662</v>
      </c>
      <c r="G53" s="2">
        <v>47</v>
      </c>
      <c r="H53" s="2">
        <v>47</v>
      </c>
      <c r="I53" s="2">
        <v>41</v>
      </c>
      <c r="J53" s="2">
        <v>1</v>
      </c>
      <c r="K53" s="2">
        <v>5</v>
      </c>
      <c r="L53" s="2">
        <v>0</v>
      </c>
      <c r="M53" s="2">
        <v>40</v>
      </c>
      <c r="N53" s="2">
        <v>15</v>
      </c>
      <c r="O53" s="2">
        <v>20</v>
      </c>
      <c r="P53" s="2">
        <v>5</v>
      </c>
      <c r="Q53" s="2">
        <v>0</v>
      </c>
      <c r="R53" s="13">
        <v>0</v>
      </c>
    </row>
    <row r="54" spans="1:18" ht="14.25">
      <c r="A54" s="12" t="str">
        <f>"142510"</f>
        <v>142510</v>
      </c>
      <c r="B54" s="2" t="s">
        <v>77</v>
      </c>
      <c r="C54" s="2" t="s">
        <v>68</v>
      </c>
      <c r="D54" s="2">
        <v>14582</v>
      </c>
      <c r="E54" s="2">
        <v>11262</v>
      </c>
      <c r="F54" s="2">
        <v>11109</v>
      </c>
      <c r="G54" s="2">
        <v>153</v>
      </c>
      <c r="H54" s="2">
        <v>153</v>
      </c>
      <c r="I54" s="2">
        <v>136</v>
      </c>
      <c r="J54" s="2">
        <v>0</v>
      </c>
      <c r="K54" s="2">
        <v>17</v>
      </c>
      <c r="L54" s="2">
        <v>0</v>
      </c>
      <c r="M54" s="2">
        <v>71</v>
      </c>
      <c r="N54" s="2">
        <v>14</v>
      </c>
      <c r="O54" s="2">
        <v>40</v>
      </c>
      <c r="P54" s="2">
        <v>17</v>
      </c>
      <c r="Q54" s="2">
        <v>0</v>
      </c>
      <c r="R54" s="13">
        <v>0</v>
      </c>
    </row>
    <row r="55" spans="1:18" ht="14.25">
      <c r="A55" s="12" t="str">
        <f>"142511"</f>
        <v>142511</v>
      </c>
      <c r="B55" s="2" t="s">
        <v>78</v>
      </c>
      <c r="C55" s="2" t="s">
        <v>68</v>
      </c>
      <c r="D55" s="2">
        <v>9857</v>
      </c>
      <c r="E55" s="2">
        <v>7919</v>
      </c>
      <c r="F55" s="2">
        <v>7882</v>
      </c>
      <c r="G55" s="2">
        <v>37</v>
      </c>
      <c r="H55" s="2">
        <v>37</v>
      </c>
      <c r="I55" s="2">
        <v>33</v>
      </c>
      <c r="J55" s="2">
        <v>0</v>
      </c>
      <c r="K55" s="2">
        <v>4</v>
      </c>
      <c r="L55" s="2">
        <v>0</v>
      </c>
      <c r="M55" s="2">
        <v>107</v>
      </c>
      <c r="N55" s="2">
        <v>45</v>
      </c>
      <c r="O55" s="2">
        <v>58</v>
      </c>
      <c r="P55" s="2">
        <v>4</v>
      </c>
      <c r="Q55" s="2">
        <v>0</v>
      </c>
      <c r="R55" s="13">
        <v>0</v>
      </c>
    </row>
    <row r="56" spans="1:18" ht="14.25">
      <c r="A56" s="12" t="str">
        <f>"142512"</f>
        <v>142512</v>
      </c>
      <c r="B56" s="2" t="s">
        <v>79</v>
      </c>
      <c r="C56" s="2" t="s">
        <v>68</v>
      </c>
      <c r="D56" s="2">
        <v>8841</v>
      </c>
      <c r="E56" s="2">
        <v>6813</v>
      </c>
      <c r="F56" s="2">
        <v>6696</v>
      </c>
      <c r="G56" s="2">
        <v>117</v>
      </c>
      <c r="H56" s="2">
        <v>117</v>
      </c>
      <c r="I56" s="2">
        <v>92</v>
      </c>
      <c r="J56" s="2">
        <v>3</v>
      </c>
      <c r="K56" s="2">
        <v>22</v>
      </c>
      <c r="L56" s="2">
        <v>0</v>
      </c>
      <c r="M56" s="2">
        <v>53</v>
      </c>
      <c r="N56" s="2">
        <v>4</v>
      </c>
      <c r="O56" s="2">
        <v>27</v>
      </c>
      <c r="P56" s="2">
        <v>22</v>
      </c>
      <c r="Q56" s="2">
        <v>0</v>
      </c>
      <c r="R56" s="13">
        <v>0</v>
      </c>
    </row>
    <row r="57" spans="1:18" ht="14.25">
      <c r="A57" s="12" t="str">
        <f>"142513"</f>
        <v>142513</v>
      </c>
      <c r="B57" s="2" t="s">
        <v>80</v>
      </c>
      <c r="C57" s="2" t="s">
        <v>68</v>
      </c>
      <c r="D57" s="2">
        <v>12666</v>
      </c>
      <c r="E57" s="2">
        <v>9759</v>
      </c>
      <c r="F57" s="2">
        <v>9621</v>
      </c>
      <c r="G57" s="2">
        <v>138</v>
      </c>
      <c r="H57" s="2">
        <v>138</v>
      </c>
      <c r="I57" s="2">
        <v>114</v>
      </c>
      <c r="J57" s="2">
        <v>10</v>
      </c>
      <c r="K57" s="2">
        <v>14</v>
      </c>
      <c r="L57" s="2">
        <v>0</v>
      </c>
      <c r="M57" s="2">
        <v>68</v>
      </c>
      <c r="N57" s="2">
        <v>19</v>
      </c>
      <c r="O57" s="2">
        <v>35</v>
      </c>
      <c r="P57" s="2">
        <v>14</v>
      </c>
      <c r="Q57" s="2">
        <v>0</v>
      </c>
      <c r="R57" s="13">
        <v>0</v>
      </c>
    </row>
    <row r="58" spans="1:18" s="4" customFormat="1" ht="15">
      <c r="A58" s="10" t="s">
        <v>81</v>
      </c>
      <c r="B58" s="3"/>
      <c r="C58" s="3"/>
      <c r="D58" s="3">
        <v>40298</v>
      </c>
      <c r="E58" s="3">
        <v>32694</v>
      </c>
      <c r="F58" s="3">
        <v>32160</v>
      </c>
      <c r="G58" s="3">
        <v>534</v>
      </c>
      <c r="H58" s="3">
        <v>534</v>
      </c>
      <c r="I58" s="3">
        <v>426</v>
      </c>
      <c r="J58" s="3">
        <v>21</v>
      </c>
      <c r="K58" s="3">
        <v>87</v>
      </c>
      <c r="L58" s="3">
        <v>0</v>
      </c>
      <c r="M58" s="3">
        <v>367</v>
      </c>
      <c r="N58" s="3">
        <v>44</v>
      </c>
      <c r="O58" s="3">
        <v>236</v>
      </c>
      <c r="P58" s="3">
        <v>87</v>
      </c>
      <c r="Q58" s="3">
        <v>0</v>
      </c>
      <c r="R58" s="11">
        <v>0</v>
      </c>
    </row>
    <row r="59" spans="1:18" ht="14.25">
      <c r="A59" s="12" t="str">
        <f>"143001"</f>
        <v>143001</v>
      </c>
      <c r="B59" s="2" t="s">
        <v>82</v>
      </c>
      <c r="C59" s="2" t="s">
        <v>83</v>
      </c>
      <c r="D59" s="2">
        <v>6207</v>
      </c>
      <c r="E59" s="2">
        <v>5210</v>
      </c>
      <c r="F59" s="2">
        <v>4985</v>
      </c>
      <c r="G59" s="2">
        <v>225</v>
      </c>
      <c r="H59" s="2">
        <v>225</v>
      </c>
      <c r="I59" s="2">
        <v>193</v>
      </c>
      <c r="J59" s="2">
        <v>11</v>
      </c>
      <c r="K59" s="2">
        <v>21</v>
      </c>
      <c r="L59" s="2">
        <v>0</v>
      </c>
      <c r="M59" s="2">
        <v>50</v>
      </c>
      <c r="N59" s="2">
        <v>3</v>
      </c>
      <c r="O59" s="2">
        <v>26</v>
      </c>
      <c r="P59" s="2">
        <v>21</v>
      </c>
      <c r="Q59" s="2">
        <v>0</v>
      </c>
      <c r="R59" s="13">
        <v>0</v>
      </c>
    </row>
    <row r="60" spans="1:18" ht="14.25">
      <c r="A60" s="12" t="str">
        <f>"143002"</f>
        <v>143002</v>
      </c>
      <c r="B60" s="2" t="s">
        <v>84</v>
      </c>
      <c r="C60" s="2" t="s">
        <v>83</v>
      </c>
      <c r="D60" s="2">
        <v>5316</v>
      </c>
      <c r="E60" s="2">
        <v>4253</v>
      </c>
      <c r="F60" s="2">
        <v>4155</v>
      </c>
      <c r="G60" s="2">
        <v>98</v>
      </c>
      <c r="H60" s="2">
        <v>98</v>
      </c>
      <c r="I60" s="2">
        <v>80</v>
      </c>
      <c r="J60" s="2">
        <v>0</v>
      </c>
      <c r="K60" s="2">
        <v>18</v>
      </c>
      <c r="L60" s="2">
        <v>0</v>
      </c>
      <c r="M60" s="2">
        <v>34</v>
      </c>
      <c r="N60" s="2">
        <v>4</v>
      </c>
      <c r="O60" s="2">
        <v>12</v>
      </c>
      <c r="P60" s="2">
        <v>18</v>
      </c>
      <c r="Q60" s="2">
        <v>0</v>
      </c>
      <c r="R60" s="13">
        <v>0</v>
      </c>
    </row>
    <row r="61" spans="1:18" ht="14.25">
      <c r="A61" s="12" t="str">
        <f>"143003"</f>
        <v>143003</v>
      </c>
      <c r="B61" s="2" t="s">
        <v>85</v>
      </c>
      <c r="C61" s="2" t="s">
        <v>83</v>
      </c>
      <c r="D61" s="2">
        <v>3933</v>
      </c>
      <c r="E61" s="2">
        <v>3070</v>
      </c>
      <c r="F61" s="2">
        <v>3019</v>
      </c>
      <c r="G61" s="2">
        <v>51</v>
      </c>
      <c r="H61" s="2">
        <v>51</v>
      </c>
      <c r="I61" s="2">
        <v>38</v>
      </c>
      <c r="J61" s="2">
        <v>2</v>
      </c>
      <c r="K61" s="2">
        <v>11</v>
      </c>
      <c r="L61" s="2">
        <v>0</v>
      </c>
      <c r="M61" s="2">
        <v>32</v>
      </c>
      <c r="N61" s="2">
        <v>4</v>
      </c>
      <c r="O61" s="2">
        <v>17</v>
      </c>
      <c r="P61" s="2">
        <v>11</v>
      </c>
      <c r="Q61" s="2">
        <v>0</v>
      </c>
      <c r="R61" s="13">
        <v>0</v>
      </c>
    </row>
    <row r="62" spans="1:18" ht="14.25">
      <c r="A62" s="12" t="str">
        <f>"143004"</f>
        <v>143004</v>
      </c>
      <c r="B62" s="2" t="s">
        <v>86</v>
      </c>
      <c r="C62" s="2" t="s">
        <v>83</v>
      </c>
      <c r="D62" s="2">
        <v>5988</v>
      </c>
      <c r="E62" s="2">
        <v>4712</v>
      </c>
      <c r="F62" s="2">
        <v>4629</v>
      </c>
      <c r="G62" s="2">
        <v>83</v>
      </c>
      <c r="H62" s="2">
        <v>83</v>
      </c>
      <c r="I62" s="2">
        <v>61</v>
      </c>
      <c r="J62" s="2">
        <v>1</v>
      </c>
      <c r="K62" s="2">
        <v>21</v>
      </c>
      <c r="L62" s="2">
        <v>0</v>
      </c>
      <c r="M62" s="2">
        <v>54</v>
      </c>
      <c r="N62" s="2">
        <v>9</v>
      </c>
      <c r="O62" s="2">
        <v>24</v>
      </c>
      <c r="P62" s="2">
        <v>21</v>
      </c>
      <c r="Q62" s="2">
        <v>0</v>
      </c>
      <c r="R62" s="13">
        <v>0</v>
      </c>
    </row>
    <row r="63" spans="1:18" ht="14.25">
      <c r="A63" s="12" t="str">
        <f>"143005"</f>
        <v>143005</v>
      </c>
      <c r="B63" s="2" t="s">
        <v>87</v>
      </c>
      <c r="C63" s="2" t="s">
        <v>83</v>
      </c>
      <c r="D63" s="2">
        <v>18854</v>
      </c>
      <c r="E63" s="2">
        <v>15449</v>
      </c>
      <c r="F63" s="2">
        <v>15372</v>
      </c>
      <c r="G63" s="2">
        <v>77</v>
      </c>
      <c r="H63" s="2">
        <v>77</v>
      </c>
      <c r="I63" s="2">
        <v>54</v>
      </c>
      <c r="J63" s="2">
        <v>7</v>
      </c>
      <c r="K63" s="2">
        <v>16</v>
      </c>
      <c r="L63" s="2">
        <v>0</v>
      </c>
      <c r="M63" s="2">
        <v>197</v>
      </c>
      <c r="N63" s="2">
        <v>24</v>
      </c>
      <c r="O63" s="2">
        <v>157</v>
      </c>
      <c r="P63" s="2">
        <v>16</v>
      </c>
      <c r="Q63" s="2">
        <v>0</v>
      </c>
      <c r="R63" s="13">
        <v>0</v>
      </c>
    </row>
    <row r="64" spans="1:18" s="4" customFormat="1" ht="15">
      <c r="A64" s="10" t="s">
        <v>88</v>
      </c>
      <c r="B64" s="3"/>
      <c r="C64" s="3"/>
      <c r="D64" s="3">
        <v>37130</v>
      </c>
      <c r="E64" s="3">
        <v>30067</v>
      </c>
      <c r="F64" s="3">
        <v>29817</v>
      </c>
      <c r="G64" s="3">
        <v>250</v>
      </c>
      <c r="H64" s="3">
        <v>250</v>
      </c>
      <c r="I64" s="3">
        <v>214</v>
      </c>
      <c r="J64" s="3">
        <v>5</v>
      </c>
      <c r="K64" s="3">
        <v>31</v>
      </c>
      <c r="L64" s="3">
        <v>0</v>
      </c>
      <c r="M64" s="3">
        <v>218</v>
      </c>
      <c r="N64" s="3">
        <v>43</v>
      </c>
      <c r="O64" s="3">
        <v>144</v>
      </c>
      <c r="P64" s="3">
        <v>31</v>
      </c>
      <c r="Q64" s="3">
        <v>0</v>
      </c>
      <c r="R64" s="11">
        <v>0</v>
      </c>
    </row>
    <row r="65" spans="1:18" ht="14.25">
      <c r="A65" s="12" t="str">
        <f>"143601"</f>
        <v>143601</v>
      </c>
      <c r="B65" s="2" t="s">
        <v>89</v>
      </c>
      <c r="C65" s="2" t="s">
        <v>90</v>
      </c>
      <c r="D65" s="2">
        <v>4692</v>
      </c>
      <c r="E65" s="2">
        <v>3728</v>
      </c>
      <c r="F65" s="2">
        <v>3642</v>
      </c>
      <c r="G65" s="2">
        <v>86</v>
      </c>
      <c r="H65" s="2">
        <v>86</v>
      </c>
      <c r="I65" s="2">
        <v>82</v>
      </c>
      <c r="J65" s="2">
        <v>0</v>
      </c>
      <c r="K65" s="2">
        <v>4</v>
      </c>
      <c r="L65" s="2">
        <v>0</v>
      </c>
      <c r="M65" s="2">
        <v>24</v>
      </c>
      <c r="N65" s="2">
        <v>4</v>
      </c>
      <c r="O65" s="2">
        <v>16</v>
      </c>
      <c r="P65" s="2">
        <v>4</v>
      </c>
      <c r="Q65" s="2">
        <v>0</v>
      </c>
      <c r="R65" s="13">
        <v>0</v>
      </c>
    </row>
    <row r="66" spans="1:18" ht="14.25">
      <c r="A66" s="12" t="str">
        <f>"143602"</f>
        <v>143602</v>
      </c>
      <c r="B66" s="2" t="s">
        <v>91</v>
      </c>
      <c r="C66" s="2" t="s">
        <v>90</v>
      </c>
      <c r="D66" s="2">
        <v>5866</v>
      </c>
      <c r="E66" s="2">
        <v>4864</v>
      </c>
      <c r="F66" s="2">
        <v>4782</v>
      </c>
      <c r="G66" s="2">
        <v>82</v>
      </c>
      <c r="H66" s="2">
        <v>82</v>
      </c>
      <c r="I66" s="2">
        <v>80</v>
      </c>
      <c r="J66" s="2">
        <v>1</v>
      </c>
      <c r="K66" s="2">
        <v>1</v>
      </c>
      <c r="L66" s="2">
        <v>0</v>
      </c>
      <c r="M66" s="2">
        <v>39</v>
      </c>
      <c r="N66" s="2">
        <v>12</v>
      </c>
      <c r="O66" s="2">
        <v>26</v>
      </c>
      <c r="P66" s="2">
        <v>1</v>
      </c>
      <c r="Q66" s="2">
        <v>0</v>
      </c>
      <c r="R66" s="13">
        <v>0</v>
      </c>
    </row>
    <row r="67" spans="1:18" ht="14.25">
      <c r="A67" s="12" t="str">
        <f>"143603"</f>
        <v>143603</v>
      </c>
      <c r="B67" s="2" t="s">
        <v>92</v>
      </c>
      <c r="C67" s="2" t="s">
        <v>90</v>
      </c>
      <c r="D67" s="2">
        <v>6307</v>
      </c>
      <c r="E67" s="2">
        <v>5075</v>
      </c>
      <c r="F67" s="2">
        <v>5058</v>
      </c>
      <c r="G67" s="2">
        <v>17</v>
      </c>
      <c r="H67" s="2">
        <v>17</v>
      </c>
      <c r="I67" s="2">
        <v>15</v>
      </c>
      <c r="J67" s="2">
        <v>2</v>
      </c>
      <c r="K67" s="2">
        <v>0</v>
      </c>
      <c r="L67" s="2">
        <v>0</v>
      </c>
      <c r="M67" s="2">
        <v>29</v>
      </c>
      <c r="N67" s="2">
        <v>9</v>
      </c>
      <c r="O67" s="2">
        <v>20</v>
      </c>
      <c r="P67" s="2">
        <v>0</v>
      </c>
      <c r="Q67" s="2">
        <v>0</v>
      </c>
      <c r="R67" s="13">
        <v>0</v>
      </c>
    </row>
    <row r="68" spans="1:18" ht="14.25">
      <c r="A68" s="12" t="str">
        <f>"143604"</f>
        <v>143604</v>
      </c>
      <c r="B68" s="2" t="s">
        <v>93</v>
      </c>
      <c r="C68" s="2" t="s">
        <v>90</v>
      </c>
      <c r="D68" s="2">
        <v>4957</v>
      </c>
      <c r="E68" s="2">
        <v>3883</v>
      </c>
      <c r="F68" s="2">
        <v>3866</v>
      </c>
      <c r="G68" s="2">
        <v>17</v>
      </c>
      <c r="H68" s="2">
        <v>17</v>
      </c>
      <c r="I68" s="2">
        <v>16</v>
      </c>
      <c r="J68" s="2">
        <v>0</v>
      </c>
      <c r="K68" s="2">
        <v>1</v>
      </c>
      <c r="L68" s="2">
        <v>0</v>
      </c>
      <c r="M68" s="2">
        <v>22</v>
      </c>
      <c r="N68" s="2">
        <v>5</v>
      </c>
      <c r="O68" s="2">
        <v>16</v>
      </c>
      <c r="P68" s="2">
        <v>1</v>
      </c>
      <c r="Q68" s="2">
        <v>0</v>
      </c>
      <c r="R68" s="13">
        <v>0</v>
      </c>
    </row>
    <row r="69" spans="1:18" ht="14.25">
      <c r="A69" s="12" t="str">
        <f>"143605"</f>
        <v>143605</v>
      </c>
      <c r="B69" s="2" t="s">
        <v>94</v>
      </c>
      <c r="C69" s="2" t="s">
        <v>90</v>
      </c>
      <c r="D69" s="2">
        <v>15308</v>
      </c>
      <c r="E69" s="2">
        <v>12517</v>
      </c>
      <c r="F69" s="2">
        <v>12469</v>
      </c>
      <c r="G69" s="2">
        <v>48</v>
      </c>
      <c r="H69" s="2">
        <v>48</v>
      </c>
      <c r="I69" s="2">
        <v>21</v>
      </c>
      <c r="J69" s="2">
        <v>2</v>
      </c>
      <c r="K69" s="2">
        <v>25</v>
      </c>
      <c r="L69" s="2">
        <v>0</v>
      </c>
      <c r="M69" s="2">
        <v>104</v>
      </c>
      <c r="N69" s="2">
        <v>13</v>
      </c>
      <c r="O69" s="2">
        <v>66</v>
      </c>
      <c r="P69" s="2">
        <v>25</v>
      </c>
      <c r="Q69" s="2">
        <v>0</v>
      </c>
      <c r="R69" s="13">
        <v>0</v>
      </c>
    </row>
    <row r="70" spans="1:18" s="4" customFormat="1" ht="15">
      <c r="A70" s="10" t="s">
        <v>95</v>
      </c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11"/>
    </row>
    <row r="71" spans="1:18" ht="15" thickBot="1">
      <c r="A71" s="14" t="str">
        <f>"146301"</f>
        <v>146301</v>
      </c>
      <c r="B71" s="6" t="s">
        <v>96</v>
      </c>
      <c r="C71" s="6" t="s">
        <v>21</v>
      </c>
      <c r="D71" s="6">
        <v>205273</v>
      </c>
      <c r="E71" s="6">
        <v>169592</v>
      </c>
      <c r="F71" s="6">
        <v>169415</v>
      </c>
      <c r="G71" s="6">
        <v>177</v>
      </c>
      <c r="H71" s="6">
        <v>177</v>
      </c>
      <c r="I71" s="6">
        <v>81</v>
      </c>
      <c r="J71" s="6">
        <v>17</v>
      </c>
      <c r="K71" s="6">
        <v>79</v>
      </c>
      <c r="L71" s="6">
        <v>0</v>
      </c>
      <c r="M71" s="6">
        <v>2239</v>
      </c>
      <c r="N71" s="6">
        <v>376</v>
      </c>
      <c r="O71" s="6">
        <v>1784</v>
      </c>
      <c r="P71" s="6">
        <v>79</v>
      </c>
      <c r="Q71" s="6">
        <v>0</v>
      </c>
      <c r="R71" s="15">
        <v>0</v>
      </c>
    </row>
    <row r="72" spans="1:18" s="4" customFormat="1" ht="15.75" thickBot="1">
      <c r="A72" s="7" t="s">
        <v>97</v>
      </c>
      <c r="B72" s="8"/>
      <c r="C72" s="8"/>
      <c r="D72" s="8">
        <v>706008</v>
      </c>
      <c r="E72" s="8">
        <v>574516</v>
      </c>
      <c r="F72" s="8">
        <v>569227</v>
      </c>
      <c r="G72" s="8">
        <v>5289</v>
      </c>
      <c r="H72" s="8">
        <v>5281</v>
      </c>
      <c r="I72" s="8">
        <v>4449</v>
      </c>
      <c r="J72" s="8">
        <v>141</v>
      </c>
      <c r="K72" s="8">
        <v>691</v>
      </c>
      <c r="L72" s="8">
        <v>8</v>
      </c>
      <c r="M72" s="8">
        <v>5866</v>
      </c>
      <c r="N72" s="8">
        <v>1020</v>
      </c>
      <c r="O72" s="8">
        <v>4155</v>
      </c>
      <c r="P72" s="8">
        <v>691</v>
      </c>
      <c r="Q72" s="8">
        <v>0</v>
      </c>
      <c r="R72" s="9"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Anita</dc:creator>
  <cp:keywords/>
  <dc:description/>
  <cp:lastModifiedBy>Anita</cp:lastModifiedBy>
  <dcterms:created xsi:type="dcterms:W3CDTF">2016-10-17T08:01:32Z</dcterms:created>
  <dcterms:modified xsi:type="dcterms:W3CDTF">2016-10-17T08:09:47Z</dcterms:modified>
  <cp:category/>
  <cp:version/>
  <cp:contentType/>
  <cp:contentStatus/>
</cp:coreProperties>
</file>